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cnas\commercial\10_Proceduri de achizitii\12_Giurgiu\MEGA_GR_2026_072\"/>
    </mc:Choice>
  </mc:AlternateContent>
  <xr:revisionPtr revIDLastSave="0" documentId="13_ncr:1_{120E93A0-7D22-49E6-8DA5-416BC5EFEC2C}" xr6:coauthVersionLast="47" xr6:coauthVersionMax="47" xr10:uidLastSave="{00000000-0000-0000-0000-000000000000}"/>
  <bookViews>
    <workbookView xWindow="-108" yWindow="-108" windowWidth="23256" windowHeight="12456" tabRatio="721" activeTab="1" xr2:uid="{00000000-000D-0000-FFFF-FFFF00000000}"/>
  </bookViews>
  <sheets>
    <sheet name="Centralizator" sheetId="1" r:id="rId1"/>
    <sheet name="A_Centralizarelucrari" sheetId="4" r:id="rId2"/>
    <sheet name="C_Detalii Executie extinderi" sheetId="9" r:id="rId3"/>
    <sheet name="D_Detalii Executie racorduri-1" sheetId="8" r:id="rId4"/>
    <sheet name="D_Detalii Executie racordurI-2" sheetId="10" r:id="rId5"/>
  </sheets>
  <definedNames>
    <definedName name="_xlnm.Print_Area" localSheetId="1">A_Centralizarelucrari!$A$1:$L$57</definedName>
    <definedName name="_xlnm.Print_Area" localSheetId="2">'C_Detalii Executie extinderi'!$A$1:$H$82</definedName>
    <definedName name="_xlnm.Print_Area" localSheetId="0">Centralizator!$A$1:$J$8</definedName>
    <definedName name="_xlnm.Print_Area" localSheetId="3">'D_Detalii Executie racorduri-1'!$A$1:$H$110</definedName>
    <definedName name="_xlnm.Print_Area" localSheetId="4">'D_Detalii Executie racordurI-2'!$A$1:$H$119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8" l="1"/>
  <c r="A47" i="4"/>
  <c r="B3" i="10" l="1"/>
  <c r="B5" i="10"/>
  <c r="B6" i="10"/>
  <c r="B2" i="10"/>
  <c r="H94" i="10"/>
  <c r="F94" i="10"/>
  <c r="D93" i="10"/>
  <c r="H93" i="10" s="1"/>
  <c r="H92" i="10"/>
  <c r="F92" i="10"/>
  <c r="H91" i="10"/>
  <c r="F91" i="10"/>
  <c r="H90" i="10"/>
  <c r="F90" i="10"/>
  <c r="H89" i="10"/>
  <c r="F89" i="10"/>
  <c r="H88" i="10"/>
  <c r="F88" i="10"/>
  <c r="H87" i="10"/>
  <c r="F87" i="10"/>
  <c r="H86" i="10"/>
  <c r="F86" i="10"/>
  <c r="H85" i="10"/>
  <c r="F85" i="10"/>
  <c r="H84" i="10"/>
  <c r="F84" i="10"/>
  <c r="H83" i="10"/>
  <c r="F83" i="10"/>
  <c r="H82" i="10"/>
  <c r="F82" i="10"/>
  <c r="H81" i="10"/>
  <c r="F81" i="10"/>
  <c r="H80" i="10"/>
  <c r="F80" i="10"/>
  <c r="H79" i="10"/>
  <c r="F79" i="10"/>
  <c r="H78" i="10"/>
  <c r="F78" i="10"/>
  <c r="H77" i="10"/>
  <c r="F77" i="10"/>
  <c r="H76" i="10"/>
  <c r="F76" i="10"/>
  <c r="H75" i="10"/>
  <c r="F75" i="10"/>
  <c r="H74" i="10"/>
  <c r="F74" i="10"/>
  <c r="H73" i="10"/>
  <c r="F73" i="10"/>
  <c r="H72" i="10"/>
  <c r="F72" i="10"/>
  <c r="H71" i="10"/>
  <c r="F71" i="10"/>
  <c r="D70" i="10"/>
  <c r="H69" i="10"/>
  <c r="F69" i="10"/>
  <c r="H68" i="10"/>
  <c r="F68" i="10"/>
  <c r="H67" i="10"/>
  <c r="F67" i="10"/>
  <c r="H66" i="10"/>
  <c r="F66" i="10"/>
  <c r="H65" i="10"/>
  <c r="F65" i="10"/>
  <c r="H64" i="10"/>
  <c r="F64" i="10"/>
  <c r="H62" i="10"/>
  <c r="F62" i="10"/>
  <c r="H61" i="10"/>
  <c r="F61" i="10"/>
  <c r="H60" i="10"/>
  <c r="F60" i="10"/>
  <c r="H59" i="10"/>
  <c r="F59" i="10"/>
  <c r="H58" i="10"/>
  <c r="F58" i="10"/>
  <c r="H55" i="10"/>
  <c r="F55" i="10"/>
  <c r="H54" i="10"/>
  <c r="F54" i="10"/>
  <c r="H53" i="10"/>
  <c r="F53" i="10"/>
  <c r="H52" i="10"/>
  <c r="F52" i="10"/>
  <c r="H51" i="10"/>
  <c r="F51" i="10"/>
  <c r="H50" i="10"/>
  <c r="F50" i="10"/>
  <c r="H49" i="10"/>
  <c r="H48" i="10" s="1"/>
  <c r="F49" i="10"/>
  <c r="F48" i="10" s="1"/>
  <c r="H47" i="10"/>
  <c r="F47" i="10"/>
  <c r="H46" i="10"/>
  <c r="F46" i="10"/>
  <c r="H45" i="10"/>
  <c r="F45" i="10"/>
  <c r="H44" i="10"/>
  <c r="F44" i="10"/>
  <c r="H43" i="10"/>
  <c r="F43" i="10"/>
  <c r="H42" i="10"/>
  <c r="F42" i="10"/>
  <c r="D41" i="10"/>
  <c r="F41" i="10" s="1"/>
  <c r="H41" i="10" s="1"/>
  <c r="H40" i="10" s="1"/>
  <c r="H39" i="10"/>
  <c r="F39" i="10"/>
  <c r="H38" i="10"/>
  <c r="F38" i="10"/>
  <c r="H37" i="10"/>
  <c r="F37" i="10"/>
  <c r="H36" i="10"/>
  <c r="H34" i="10"/>
  <c r="H33" i="10" s="1"/>
  <c r="F34" i="10"/>
  <c r="F33" i="10" s="1"/>
  <c r="H32" i="10"/>
  <c r="F32" i="10"/>
  <c r="H31" i="10"/>
  <c r="F31" i="10"/>
  <c r="H30" i="10"/>
  <c r="F30" i="10"/>
  <c r="H29" i="10"/>
  <c r="F29" i="10"/>
  <c r="H28" i="10"/>
  <c r="F28" i="10"/>
  <c r="H27" i="10"/>
  <c r="F27" i="10"/>
  <c r="H26" i="10"/>
  <c r="F26" i="10"/>
  <c r="H25" i="10"/>
  <c r="F25" i="10"/>
  <c r="H24" i="10"/>
  <c r="F24" i="10"/>
  <c r="H23" i="10"/>
  <c r="F23" i="10"/>
  <c r="H22" i="10"/>
  <c r="F22" i="10"/>
  <c r="H21" i="10"/>
  <c r="F21" i="10"/>
  <c r="H20" i="10"/>
  <c r="F20" i="10"/>
  <c r="D19" i="10"/>
  <c r="D17" i="10"/>
  <c r="H17" i="10" s="1"/>
  <c r="H15" i="10"/>
  <c r="F15" i="10"/>
  <c r="H14" i="10"/>
  <c r="F14" i="10"/>
  <c r="H13" i="10"/>
  <c r="F13" i="10"/>
  <c r="H12" i="10"/>
  <c r="H11" i="10" s="1"/>
  <c r="F12" i="10"/>
  <c r="D11" i="10"/>
  <c r="D16" i="10" s="1"/>
  <c r="H16" i="10" s="1"/>
  <c r="H11" i="1"/>
  <c r="G11" i="1"/>
  <c r="F11" i="1"/>
  <c r="E11" i="1"/>
  <c r="A43" i="4" s="1"/>
  <c r="D11" i="1"/>
  <c r="C11" i="1"/>
  <c r="F19" i="10" l="1"/>
  <c r="F63" i="10"/>
  <c r="H63" i="10"/>
  <c r="H57" i="10"/>
  <c r="H56" i="10" s="1"/>
  <c r="F57" i="10"/>
  <c r="F56" i="10" s="1"/>
  <c r="H70" i="10"/>
  <c r="H35" i="10"/>
  <c r="H19" i="10"/>
  <c r="F11" i="10"/>
  <c r="D35" i="10"/>
  <c r="F17" i="10"/>
  <c r="H10" i="10"/>
  <c r="F16" i="10"/>
  <c r="F93" i="10"/>
  <c r="F70" i="10" s="1"/>
  <c r="F36" i="10"/>
  <c r="F35" i="10" s="1"/>
  <c r="F40" i="10"/>
  <c r="A15" i="4"/>
  <c r="F85" i="8"/>
  <c r="H18" i="10" l="1"/>
  <c r="H96" i="10" s="1"/>
  <c r="F10" i="10"/>
  <c r="F18" i="10"/>
  <c r="H84" i="8"/>
  <c r="F84" i="8"/>
  <c r="F96" i="10" l="1"/>
  <c r="D17" i="8"/>
  <c r="H30" i="8" l="1"/>
  <c r="F30" i="8"/>
  <c r="B11" i="9" l="1"/>
  <c r="D50" i="4"/>
  <c r="B3" i="9"/>
  <c r="B5" i="9"/>
  <c r="B6" i="9"/>
  <c r="B2" i="9"/>
  <c r="H58" i="9"/>
  <c r="H57" i="9"/>
  <c r="H56" i="9"/>
  <c r="H55" i="9"/>
  <c r="H54" i="9"/>
  <c r="H50" i="9"/>
  <c r="H49" i="9"/>
  <c r="H48" i="9"/>
  <c r="H47" i="9"/>
  <c r="H46" i="9"/>
  <c r="H45" i="9"/>
  <c r="H43" i="9"/>
  <c r="H42" i="9"/>
  <c r="H41" i="9"/>
  <c r="H40" i="9"/>
  <c r="H39" i="9"/>
  <c r="H38" i="9"/>
  <c r="H37" i="9"/>
  <c r="H35" i="9"/>
  <c r="H34" i="9"/>
  <c r="H33" i="9"/>
  <c r="H32" i="9"/>
  <c r="H31" i="9"/>
  <c r="H30" i="9"/>
  <c r="H29" i="9"/>
  <c r="H28" i="9"/>
  <c r="H27" i="9"/>
  <c r="H26" i="9"/>
  <c r="H25" i="9"/>
  <c r="H24" i="9"/>
  <c r="H23" i="9"/>
  <c r="H22" i="9"/>
  <c r="H21" i="9"/>
  <c r="H19" i="9"/>
  <c r="H18" i="9"/>
  <c r="H17" i="9"/>
  <c r="H16" i="9"/>
  <c r="H15" i="9"/>
  <c r="H14" i="9"/>
  <c r="H44" i="9" l="1"/>
  <c r="H36" i="9"/>
  <c r="H13" i="9"/>
  <c r="H53" i="9"/>
  <c r="H20" i="9"/>
  <c r="H52" i="9" l="1"/>
  <c r="H51" i="9" s="1"/>
  <c r="H59" i="9" s="1"/>
  <c r="C7" i="4"/>
  <c r="D41" i="8"/>
  <c r="F41" i="8" s="1"/>
  <c r="B4" i="9" l="1"/>
  <c r="B4" i="10"/>
  <c r="H41" i="8"/>
  <c r="B5" i="8"/>
  <c r="H82" i="8"/>
  <c r="F82" i="8"/>
  <c r="B6" i="8" l="1"/>
  <c r="D19" i="8"/>
  <c r="F20" i="8"/>
  <c r="H21" i="8"/>
  <c r="F21" i="8"/>
  <c r="D62" i="8" l="1"/>
  <c r="H85" i="8" l="1"/>
  <c r="K11" i="1" l="1"/>
  <c r="H81" i="8" l="1"/>
  <c r="F81" i="8"/>
  <c r="H80" i="8"/>
  <c r="F80" i="8"/>
  <c r="H79" i="8"/>
  <c r="H78" i="8"/>
  <c r="H77" i="8"/>
  <c r="F76" i="8"/>
  <c r="H76" i="8"/>
  <c r="F75" i="8"/>
  <c r="H75" i="8"/>
  <c r="F74" i="8"/>
  <c r="H74" i="8"/>
  <c r="H73" i="8"/>
  <c r="F73" i="8"/>
  <c r="H72" i="8"/>
  <c r="F72" i="8"/>
  <c r="H71" i="8"/>
  <c r="F69" i="8"/>
  <c r="H69" i="8"/>
  <c r="F68" i="8"/>
  <c r="H68" i="8"/>
  <c r="F67" i="8"/>
  <c r="H67" i="8"/>
  <c r="H66" i="8"/>
  <c r="F66" i="8"/>
  <c r="H65" i="8"/>
  <c r="F65" i="8"/>
  <c r="H64" i="8"/>
  <c r="H53" i="8"/>
  <c r="F53" i="8"/>
  <c r="H56" i="8"/>
  <c r="F56" i="8"/>
  <c r="F61" i="8"/>
  <c r="F60" i="8"/>
  <c r="F59" i="8"/>
  <c r="F58" i="8"/>
  <c r="F57" i="8"/>
  <c r="F54" i="8"/>
  <c r="F52" i="8"/>
  <c r="F51" i="8"/>
  <c r="F50" i="8"/>
  <c r="F83" i="8"/>
  <c r="F47" i="8"/>
  <c r="F46" i="8"/>
  <c r="F45" i="8"/>
  <c r="F43" i="8"/>
  <c r="F42" i="8"/>
  <c r="F40" i="8" s="1"/>
  <c r="F38" i="8"/>
  <c r="F39" i="8"/>
  <c r="H22" i="8"/>
  <c r="H20" i="8"/>
  <c r="F32" i="8"/>
  <c r="F31" i="8"/>
  <c r="F29" i="8"/>
  <c r="F28" i="8"/>
  <c r="F27" i="8"/>
  <c r="F26" i="8"/>
  <c r="F25" i="8"/>
  <c r="F24" i="8"/>
  <c r="F23" i="8"/>
  <c r="F22" i="8"/>
  <c r="F44" i="8" l="1"/>
  <c r="F19" i="8"/>
  <c r="F49" i="8"/>
  <c r="F55" i="8"/>
  <c r="F64" i="8"/>
  <c r="F79" i="8"/>
  <c r="F77" i="8"/>
  <c r="F71" i="8"/>
  <c r="F78" i="8"/>
  <c r="F15" i="8"/>
  <c r="F14" i="8"/>
  <c r="F13" i="8"/>
  <c r="F17" i="8"/>
  <c r="F12" i="8"/>
  <c r="F48" i="8" l="1"/>
  <c r="A37" i="4"/>
  <c r="H70" i="8" l="1"/>
  <c r="F70" i="8"/>
  <c r="H45" i="8"/>
  <c r="D35" i="8" l="1"/>
  <c r="D36" i="8"/>
  <c r="F36" i="8" s="1"/>
  <c r="F34" i="8"/>
  <c r="F33" i="8" s="1"/>
  <c r="H34" i="8"/>
  <c r="H33" i="8" s="1"/>
  <c r="F37" i="8" l="1"/>
  <c r="F35" i="8" s="1"/>
  <c r="H38" i="8"/>
  <c r="H32" i="8" l="1"/>
  <c r="B15" i="4" l="1"/>
  <c r="H31" i="8" l="1"/>
  <c r="H29" i="8"/>
  <c r="H28" i="8"/>
  <c r="H27" i="8"/>
  <c r="H26" i="8"/>
  <c r="H25" i="8"/>
  <c r="H24" i="8"/>
  <c r="H23" i="8"/>
  <c r="H19" i="8" l="1"/>
  <c r="D15" i="4"/>
  <c r="E15" i="4"/>
  <c r="H83" i="8"/>
  <c r="H13" i="8" l="1"/>
  <c r="H14" i="8"/>
  <c r="F15" i="4"/>
  <c r="B3" i="8" l="1"/>
  <c r="B4" i="8"/>
  <c r="B2" i="8"/>
  <c r="H61" i="8"/>
  <c r="H60" i="8"/>
  <c r="H59" i="8"/>
  <c r="H58" i="8"/>
  <c r="H57" i="8"/>
  <c r="H54" i="8"/>
  <c r="H52" i="8"/>
  <c r="H51" i="8"/>
  <c r="H50" i="8"/>
  <c r="H47" i="8"/>
  <c r="H46" i="8"/>
  <c r="H43" i="8"/>
  <c r="H42" i="8"/>
  <c r="H17" i="8"/>
  <c r="H15" i="8"/>
  <c r="H12" i="8"/>
  <c r="H11" i="8" s="1"/>
  <c r="H40" i="8" l="1"/>
  <c r="H49" i="8"/>
  <c r="H44" i="8"/>
  <c r="H55" i="8"/>
  <c r="F11" i="8"/>
  <c r="H48" i="8" l="1"/>
  <c r="D11" i="8"/>
  <c r="C15" i="4"/>
  <c r="H16" i="8" l="1"/>
  <c r="H10" i="8" s="1"/>
  <c r="F16" i="8"/>
  <c r="F10" i="8" s="1"/>
  <c r="F63" i="8"/>
  <c r="F62" i="8" s="1"/>
  <c r="F18" i="8" s="1"/>
  <c r="F87" i="8" l="1"/>
  <c r="H63" i="8"/>
  <c r="H62" i="8" s="1"/>
  <c r="H46" i="4"/>
  <c r="H42" i="4"/>
  <c r="B37" i="4"/>
  <c r="D51" i="4" l="1"/>
  <c r="D49" i="4" s="1"/>
  <c r="C37" i="4"/>
  <c r="H39" i="8" l="1"/>
  <c r="H36" i="8" l="1"/>
  <c r="H37" i="8" l="1"/>
  <c r="H35" i="8" s="1"/>
  <c r="H18" i="8" s="1"/>
  <c r="H87" i="8" s="1"/>
</calcChain>
</file>

<file path=xl/sharedStrings.xml><?xml version="1.0" encoding="utf-8"?>
<sst xmlns="http://schemas.openxmlformats.org/spreadsheetml/2006/main" count="688" uniqueCount="312">
  <si>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</si>
  <si>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</si>
  <si>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</si>
  <si>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</si>
  <si>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</si>
  <si>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</si>
  <si>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</si>
  <si>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</si>
  <si>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</si>
  <si>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</si>
  <si>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</si>
  <si>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</si>
  <si>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</si>
  <si>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</si>
  <si>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</si>
  <si>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</si>
  <si>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</si>
  <si>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</si>
  <si>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</si>
  <si>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</si>
  <si>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</si>
  <si>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</si>
  <si>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</si>
  <si>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</si>
  <si>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</si>
  <si>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</si>
  <si>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</si>
  <si>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</si>
  <si>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</si>
  <si>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</si>
  <si>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</si>
  <si>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</si>
  <si>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</si>
  <si>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</si>
  <si>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</si>
  <si>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</si>
  <si>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</si>
  <si>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</si>
  <si>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</si>
  <si>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</si>
  <si>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</si>
  <si>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</si>
  <si>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</si>
  <si>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</si>
  <si>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</si>
  <si>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</si>
  <si>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</si>
  <si>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</si>
  <si>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</si>
  <si>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</si>
  <si>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</si>
  <si>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</si>
  <si>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</si>
  <si>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</si>
  <si>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</si>
  <si>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</si>
  <si>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</si>
  <si>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</si>
  <si>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</si>
  <si>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</si>
  <si>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</si>
  <si>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</si>
  <si>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</si>
  <si>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</si>
  <si>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</si>
  <si>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</si>
  <si>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</si>
  <si>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</si>
  <si>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</si>
  <si>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</si>
  <si>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</si>
  <si>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Teu bransament 90 mm (se coteaza diferenta de pret dintre Teu 90/32 si Teu 63/32)</t>
  </si>
  <si>
    <t>Teu bransament 110 mm (se coteaza diferenta de pret dintre Teu 110/32 si Teu 63/32)</t>
  </si>
  <si>
    <t>Teu bransament 75 mm (se coteaza diferenta de pret dintre Teu 75/32 si Teu 63/32)</t>
  </si>
  <si>
    <t>Teu bransament 125 mm (se coteaza diferenta de pret dintre Teu 125/32 si Teu 63/32)</t>
  </si>
  <si>
    <t>Teu bransament 160 mm (se coteaza diferenta de pret dintre Teu 160/32 si Teu 63/32)</t>
  </si>
  <si>
    <t>Teu bransament 180 mm (se coteaza diferenta de pret dintre Teu 180/32 si Teu 63/32)</t>
  </si>
  <si>
    <t>Teu bransament 200 mm (se coteaza diferenta de pret dintre Teu 200/32 si Teu 63/32)</t>
  </si>
  <si>
    <t>Teu bransament 250 mm (se coteaza diferenta de pret dintre Teu 250/32 si Teu 63/32)</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</si>
  <si>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</si>
  <si>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</si>
  <si>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</si>
  <si>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</si>
  <si>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</si>
  <si>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Teu bransament 280 mm (se coteaza diferenta de pret dintre Teu 280/32 si Teu 63/32)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</si>
  <si>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</si>
  <si>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</si>
  <si>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</si>
  <si>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</si>
  <si>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</si>
  <si>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</si>
  <si>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</si>
  <si>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</si>
  <si>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</si>
  <si>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</si>
  <si>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</si>
  <si>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</si>
  <si>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</si>
  <si>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</si>
  <si>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</si>
  <si>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</si>
  <si>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</si>
  <si>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</si>
  <si>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</si>
  <si>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</si>
  <si>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</si>
  <si>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</si>
  <si>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</si>
  <si>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</si>
  <si>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</si>
  <si>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</si>
  <si>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</si>
  <si>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</si>
  <si>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</si>
  <si>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</si>
  <si>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Teu bransament 40 mm (se coteaza diferenta de pret dintre Teu 40/32 si Teu 63/32)</t>
  </si>
  <si>
    <t>Cost unitar (metri suplimentari) - (L-1) (DN32)</t>
  </si>
  <si>
    <t>Cost unitar (metri suplimentari) - (L-1) (DN40)</t>
  </si>
  <si>
    <t>Forajul, procurarea si montajul tubului de protectie si/sau a tevii pentru diametrele pana la 160 mm PE  sau Ø 6" pentru OL</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</si>
  <si>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</si>
  <si>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</si>
  <si>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</si>
  <si>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</si>
  <si>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</si>
  <si>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</si>
  <si>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</si>
  <si>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</si>
  <si>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</si>
  <si>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</si>
  <si>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</si>
  <si>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</si>
  <si>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</si>
  <si>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</si>
  <si>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</si>
  <si>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</si>
  <si>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</si>
  <si>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</si>
  <si>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</si>
  <si>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</si>
  <si>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</si>
  <si>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</si>
  <si>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 Lucrari de foraj 110 mm (3'')</t>
  </si>
  <si>
    <t>- Lucrari de foraj 125 mm (4'')</t>
  </si>
  <si>
    <t>- Lucrari de foraj 168 mm (6'')</t>
  </si>
  <si>
    <t>- Lucrari de foraj 219 mm (8'')</t>
  </si>
  <si>
    <t>- Lucrari de foraj 273 mm (10'')</t>
  </si>
  <si>
    <t>- Lucrari de foraj 323 mm (12'')</t>
  </si>
  <si>
    <t>- Sapatura groapa de foraj (2mlx1mlx1ml)</t>
  </si>
  <si>
    <t xml:space="preserve">- Tub de protectie  90 mm </t>
  </si>
  <si>
    <t xml:space="preserve">- Tub de protectie  125  mm </t>
  </si>
  <si>
    <t xml:space="preserve">- Tub de protectie  160  mm </t>
  </si>
  <si>
    <t xml:space="preserve">- Tub de protectie  200  mm </t>
  </si>
  <si>
    <t>- Tub de protectie OL 89</t>
  </si>
  <si>
    <t>- Tub de protectie OL 114</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</si>
  <si>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</si>
  <si>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</si>
  <si>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</si>
  <si>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</si>
  <si>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</si>
  <si>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</si>
  <si>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</si>
  <si>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</si>
  <si>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</si>
  <si>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</si>
  <si>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r>
      <t xml:space="preserve">Organizare de santier (se oferteaza </t>
    </r>
    <r>
      <rPr>
        <b/>
        <sz val="11"/>
        <color theme="1"/>
        <rFont val="Calibri"/>
        <family val="2"/>
        <scheme val="minor"/>
      </rPr>
      <t xml:space="preserve">procent de maxim 3% </t>
    </r>
    <r>
      <rPr>
        <sz val="11"/>
        <color theme="1"/>
        <rFont val="Calibri"/>
        <family val="2"/>
        <scheme val="minor"/>
      </rPr>
      <t xml:space="preserve">din valoarea lucrarilor ) </t>
    </r>
    <r>
      <rPr>
        <b/>
        <sz val="11"/>
        <color theme="1"/>
        <rFont val="Calibri"/>
        <family val="2"/>
        <scheme val="minor"/>
      </rPr>
      <t>- vezi nota 4</t>
    </r>
  </si>
  <si>
    <r>
      <t xml:space="preserve">Teu bransament 63 mm </t>
    </r>
    <r>
      <rPr>
        <b/>
        <i/>
        <sz val="11"/>
        <color theme="1"/>
        <rFont val="Calibri"/>
        <family val="2"/>
        <scheme val="minor"/>
      </rPr>
      <t>(valoare inclusa in primul metru)</t>
    </r>
  </si>
  <si>
    <r>
      <t>Intocmirea, depunerea documentatiilor si obtinerea avizelor/acordurilor/autorizatiilor (</t>
    </r>
    <r>
      <rPr>
        <b/>
        <u/>
        <sz val="11"/>
        <rFont val="Calibri"/>
        <family val="2"/>
        <scheme val="minor"/>
      </rPr>
      <t>fara costurile efective ale avizelor/acordurilor solicitate de catre UAT/detinatorii de utilitati)</t>
    </r>
    <r>
      <rPr>
        <sz val="11"/>
        <rFont val="Calibri"/>
        <family val="2"/>
        <scheme val="minor"/>
      </rPr>
      <t xml:space="preserve">. </t>
    </r>
  </si>
  <si>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</si>
  <si>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</si>
  <si>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</si>
  <si>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</si>
  <si>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</si>
  <si>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</si>
  <si>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</si>
  <si>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</si>
  <si>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</si>
  <si>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</si>
  <si>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</si>
  <si>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</si>
  <si>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</si>
  <si>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</si>
  <si>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</si>
  <si>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</si>
  <si>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</si>
  <si>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</si>
  <si>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</si>
  <si>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</si>
  <si>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</si>
  <si>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</si>
  <si>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</si>
  <si>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</si>
  <si>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</si>
  <si>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</si>
  <si>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</si>
  <si>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</si>
  <si>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</si>
  <si>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</si>
  <si>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</si>
  <si>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</si>
  <si>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</si>
  <si>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</si>
  <si>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</si>
  <si>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</si>
  <si>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</si>
  <si>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</si>
  <si>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</si>
  <si>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</si>
  <si>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</si>
  <si>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</si>
  <si>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</si>
  <si>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r>
      <t xml:space="preserve">Teu bransament 32 mm </t>
    </r>
    <r>
      <rPr>
        <b/>
        <i/>
        <sz val="11"/>
        <color theme="1"/>
        <rFont val="Calibri"/>
        <family val="2"/>
        <scheme val="minor"/>
      </rPr>
      <t>(valoare inclusa in primul metru)</t>
    </r>
  </si>
  <si>
    <t>Stalpi sustinere (1.5ml/buc)</t>
  </si>
  <si>
    <t>TOTAL VALOARE LUCRARI RACORDARE  (A+B)</t>
  </si>
  <si>
    <t>Lucrari extindere conducta (diametru conducta de pana la 90mm inclusiv)-vezi nota 3</t>
  </si>
  <si>
    <t>Lucrari extindere conducta (diametru conducta de la DN110 la DN225)-vezi nota 3</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</si>
  <si>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</si>
  <si>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</si>
  <si>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</si>
  <si>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</si>
  <si>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</si>
  <si>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</si>
  <si>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</si>
  <si>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</si>
  <si>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</si>
  <si>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</si>
  <si>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</si>
  <si>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</si>
  <si>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</si>
  <si>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</si>
  <si>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</si>
  <si>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</si>
  <si>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</si>
  <si>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</si>
  <si>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</si>
  <si>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</si>
  <si>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</si>
  <si>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Valoarea componentei organizare de santier reprezinta maximum 3% din valoarea componentelor de la pct. 1, 2, 3, 4</t>
  </si>
  <si>
    <t>1.1</t>
  </si>
  <si>
    <t>1.2</t>
  </si>
  <si>
    <t>1.3</t>
  </si>
  <si>
    <t>1.4</t>
  </si>
  <si>
    <t>6.1</t>
  </si>
  <si>
    <t>6.2</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</si>
  <si>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</si>
  <si>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</si>
  <si>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</si>
  <si>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</si>
  <si>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</si>
  <si>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</si>
  <si>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</si>
  <si>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</si>
  <si>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Teu bransament 225 mm (se coteaza diferenta de pret dintre Teu 225/32 si Teu 63/32)</t>
  </si>
  <si>
    <t>Giurgiu</t>
  </si>
  <si>
    <t>Adunatii Copaceni</t>
  </si>
  <si>
    <t>Demontare post HFP606025-G4-10</t>
  </si>
  <si>
    <t>Demontare post HFP606025-G4-25 DUBLA</t>
  </si>
  <si>
    <t>Comana</t>
  </si>
  <si>
    <t>Nota 2:</t>
  </si>
  <si>
    <t>-in aceasta procedura este inclusa o lucrare de extindere SD, 74ml, DN63mm cu 2 instalatii de racordare</t>
  </si>
  <si>
    <t>Adunatii Copaceni ; Comana</t>
  </si>
  <si>
    <t>-in aceasta procedura este inclusa o lucrare de extindere SD, 26ml, DN63mm cu 1 instalatie de racordare</t>
  </si>
  <si>
    <t xml:space="preserve"> - TARIFE 2</t>
  </si>
  <si>
    <r>
      <t>Intocmirea, depunerea documentatiilor si obtinerea avizelor/acordurilor/autorizatiilor (</t>
    </r>
    <r>
      <rPr>
        <b/>
        <u/>
        <sz val="11"/>
        <rFont val="Calibri"/>
        <family val="2"/>
        <scheme val="minor"/>
      </rPr>
      <t>nu include costurile efective ale avizelor/acordurilor solicitate de catre UAT/detinatorii de utilitati)</t>
    </r>
  </si>
  <si>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</si>
  <si>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</si>
  <si>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</si>
  <si>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</si>
  <si>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</si>
  <si>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</si>
  <si>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</si>
  <si>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</si>
  <si>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</si>
  <si>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</si>
  <si>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</si>
  <si>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</si>
  <si>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</si>
  <si>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t>Forajul, procurarea si montajul tubului de protectie si/sau a tevii pentru diametrul de DN PE110mm</t>
  </si>
  <si>
    <t>6.4</t>
  </si>
  <si>
    <t>Forajul, procurarea si montajul tubului de protectie si/sau a tevii pentru diametrul de DN PE125mm</t>
  </si>
  <si>
    <t>6.5</t>
  </si>
  <si>
    <t>Forajul, procurarea si montajul tubului de protectie si/sau a tevii pentru diametrul de DN OL 3''</t>
  </si>
  <si>
    <t>6.6</t>
  </si>
  <si>
    <t>Forajul, procurarea si montajul tubului de protectie si/sau a tevii pentru diametrul de DN OL 4''</t>
  </si>
  <si>
    <t>6.7</t>
  </si>
  <si>
    <t>Forajul, procurarea si montajul tubului de protectie si/sau a tevii pentru diametrul de DN OL 6''</t>
  </si>
  <si>
    <t>6.8</t>
  </si>
  <si>
    <t>7.1</t>
  </si>
  <si>
    <t>7.2</t>
  </si>
  <si>
    <t>7.3</t>
  </si>
  <si>
    <t>Procurare si montaj tub protectie PE125 mm (utilizare pentru protectie in sant deschis)</t>
  </si>
  <si>
    <t>7.4</t>
  </si>
  <si>
    <t>Procurare si montaj tub protectie PE160 mm (utilizare pentru protectie in sant deschis)</t>
  </si>
  <si>
    <t>7.5</t>
  </si>
  <si>
    <t>Procurare si montaj tub protectie PE200 mm (utilizare pentru protectie in sant deschis)</t>
  </si>
  <si>
    <t>7.6</t>
  </si>
  <si>
    <t>7.7</t>
  </si>
  <si>
    <t>Procurare si montaj protectie OL 4'' (utilizare pentru protectie in sant deschis)</t>
  </si>
  <si>
    <t>- Firida echipata cu regulator de 100 m3/h,300mbar - flanse CM G65 - HFM1208060-G65-100-300mbar</t>
  </si>
  <si>
    <t>- cadru metalic firidă/PM/PRM - cadru "H" - specificatii tehnice Anexa 28-model-cadru-montaj-firida</t>
  </si>
  <si>
    <t>- montaj cadru metalic și postament beton - specificatii tehnice Anexa 28-model-cadru-montaj-firida</t>
  </si>
  <si>
    <t>9.24</t>
  </si>
  <si>
    <t>Demontare post -</t>
  </si>
  <si>
    <t>- oferta se va face pentru ambele pachete din "D_Detalii Executie racorduri-1" si "D_Detalii Executie racorduri-2"</t>
  </si>
  <si>
    <t>- oferta "D_Detalii Executie racorduri-1" contine lucrarile de pentru doua instalatii de racordare, conform ATR specificat</t>
  </si>
  <si>
    <t>- oferta "D_Detalii Executie racorduri-2" contine lucrarile de pentru diferenta de 19 instalatii de racordare</t>
  </si>
  <si>
    <t>Mentiuni:</t>
  </si>
  <si>
    <t xml:space="preserve"> - in oferta D_Detalii Executie racorduri-2" se va avea in vedere elemente noi: "Teu bransare electrofuziune GF stop gaz MOV ",</t>
  </si>
  <si>
    <t>cadru metalic model nou tip H (Anexa 28 din caietul de sarcini", obligatia utilizarii reiserelor lungi de minim 170cm.</t>
  </si>
  <si>
    <t>Oferta</t>
  </si>
  <si>
    <t>D_Detalii Executie racorduri-1</t>
  </si>
  <si>
    <t>D_Detalii Executie racorduri-2</t>
  </si>
  <si>
    <t>MEGA_GR_2026_072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</si>
</sst>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s>
  <fonts count="32"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b/>
      <i/>
      <u val="singleAccounting"/>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9">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19" fillId="0" borderId="1" xfId="0" applyFont="1" applyBorder="1" applyAlignment="1">
      <alignment horizontal="center"/>
    </xf>
    <xf numFmtId="2" fontId="19" fillId="0" borderId="1" xfId="0" applyNumberFormat="1" applyFont="1" applyBorder="1" applyAlignment="1">
      <alignment horizontal="center"/>
    </xf>
    <xf numFmtId="0" fontId="18" fillId="0" borderId="0" xfId="0" applyFont="1"/>
    <xf numFmtId="0" fontId="20" fillId="0" borderId="0" xfId="0" applyFont="1"/>
    <xf numFmtId="164" fontId="0" fillId="0" borderId="0" xfId="0" applyNumberFormat="1"/>
    <xf numFmtId="0" fontId="21" fillId="0" borderId="0" xfId="0" applyFont="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19" fillId="0" borderId="1" xfId="2" applyFont="1" applyBorder="1" applyAlignment="1" applyProtection="1">
      <alignment horizontal="center" vertical="center" wrapText="1"/>
      <protection hidden="1"/>
    </xf>
    <xf numFmtId="0" fontId="18" fillId="0" borderId="0" xfId="0" applyFont="1" applyAlignment="1" applyProtection="1">
      <alignment horizontal="center"/>
      <protection locked="0"/>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8" fillId="0" borderId="0" xfId="0" applyFont="1" applyAlignment="1" applyProtection="1">
      <alignment horizontal="left" vertical="center"/>
      <protection locked="0"/>
    </xf>
    <xf numFmtId="0" fontId="19" fillId="0" borderId="0" xfId="0" applyFont="1" applyAlignment="1" applyProtection="1">
      <alignment horizontal="left" vertical="center"/>
      <protection locked="0"/>
    </xf>
    <xf numFmtId="0" fontId="25" fillId="0" borderId="0" xfId="0" applyFont="1" applyAlignment="1">
      <alignment vertical="top" wrapText="1"/>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43" fontId="0" fillId="0" borderId="1" xfId="1" applyFont="1" applyBorder="1" applyAlignment="1" applyProtection="1">
      <alignment vertical="center"/>
      <protection hidden="1"/>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3" fillId="0" borderId="1" xfId="1" applyFont="1" applyBorder="1" applyAlignment="1" applyProtection="1">
      <alignment vertical="center"/>
      <protection hidden="1"/>
    </xf>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43" fontId="23" fillId="10" borderId="1" xfId="1" applyFont="1" applyFill="1" applyBorder="1" applyAlignment="1" applyProtection="1">
      <alignment vertical="center"/>
      <protection locked="0"/>
    </xf>
    <xf numFmtId="43" fontId="22" fillId="5" borderId="1" xfId="0" applyNumberFormat="1" applyFont="1" applyFill="1" applyBorder="1" applyAlignment="1">
      <alignment horizontal="center"/>
    </xf>
    <xf numFmtId="0" fontId="0" fillId="0" borderId="0" xfId="0" quotePrefix="1" applyAlignment="1">
      <alignment horizontal="left" vertical="center"/>
    </xf>
    <xf numFmtId="0" fontId="0" fillId="0" borderId="1" xfId="2" quotePrefix="1" applyFont="1" applyBorder="1" applyAlignment="1" applyProtection="1">
      <alignment horizontal="left" vertical="center" wrapText="1"/>
      <protection hidden="1"/>
    </xf>
    <xf numFmtId="43" fontId="0" fillId="0" borderId="0" xfId="0" applyNumberFormat="1"/>
    <xf numFmtId="171" fontId="0" fillId="0" borderId="0" xfId="0" applyNumberFormat="1"/>
    <xf numFmtId="0" fontId="2" fillId="6" borderId="7" xfId="0" applyFont="1" applyFill="1" applyBorder="1" applyAlignment="1">
      <alignment horizontal="center" vertical="center"/>
    </xf>
    <xf numFmtId="37" fontId="9" fillId="6" borderId="13" xfId="1" applyNumberFormat="1" applyFont="1" applyFill="1" applyBorder="1" applyAlignment="1">
      <alignment horizontal="center" wrapText="1"/>
    </xf>
    <xf numFmtId="43" fontId="9" fillId="6" borderId="7" xfId="1" applyFont="1" applyFill="1" applyBorder="1" applyAlignment="1">
      <alignment horizontal="center" vertical="center"/>
    </xf>
    <xf numFmtId="43" fontId="3" fillId="0" borderId="0" xfId="1" applyFont="1"/>
    <xf numFmtId="43" fontId="30" fillId="0" borderId="0" xfId="1" applyFont="1"/>
    <xf numFmtId="43" fontId="21" fillId="2" borderId="1" xfId="1" applyFont="1" applyFill="1" applyBorder="1" applyAlignment="1" applyProtection="1">
      <alignment horizontal="center" vertical="center" wrapText="1"/>
      <protection hidden="1"/>
    </xf>
    <xf numFmtId="43" fontId="29" fillId="2" borderId="1" xfId="1" applyFont="1" applyFill="1" applyBorder="1" applyAlignment="1" applyProtection="1">
      <alignment vertical="center"/>
      <protection hidden="1"/>
    </xf>
    <xf numFmtId="43" fontId="23" fillId="2" borderId="1" xfId="1" applyFont="1" applyFill="1" applyBorder="1" applyAlignment="1" applyProtection="1">
      <alignment vertical="center"/>
      <protection locked="0"/>
    </xf>
    <xf numFmtId="43" fontId="23" fillId="2" borderId="1" xfId="1" applyFont="1" applyFill="1" applyBorder="1" applyAlignment="1" applyProtection="1">
      <alignment vertical="center"/>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43" fontId="23" fillId="11" borderId="1" xfId="1" applyFont="1" applyFill="1" applyBorder="1" applyAlignment="1" applyProtection="1">
      <alignment vertical="center"/>
      <protection hidden="1"/>
    </xf>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1" fillId="0" borderId="0" xfId="1" applyFont="1" applyAlignment="1">
      <alignment vertical="top" wrapText="1"/>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quotePrefix="1" applyFont="1"/>
    <xf numFmtId="0" fontId="25" fillId="0" borderId="3" xfId="0" applyFont="1" applyBorder="1" applyAlignment="1">
      <alignment horizontal="left"/>
    </xf>
    <xf numFmtId="0" fontId="28" fillId="0" borderId="25" xfId="0" applyFont="1" applyBorder="1" applyAlignment="1">
      <alignment horizontal="left"/>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8" fillId="0" borderId="25" xfId="0" applyFont="1" applyBorder="1" applyAlignment="1">
      <alignment horizontal="center" vertical="center"/>
    </xf>
    <xf numFmtId="0" fontId="18" fillId="0" borderId="43" xfId="0" applyFont="1" applyBorder="1" applyAlignment="1">
      <alignment horizontal="center" vertical="center"/>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19" fillId="0" borderId="0" xfId="0" applyFont="1" applyAlignment="1" applyProtection="1">
      <alignment horizontal="left" vertical="center" wrapText="1"/>
      <protection locked="0"/>
    </xf>
    <xf numFmtId="0" fontId="19"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zoomScaleNormal="100" workbookViewId="0">
      <selection activeCell="I8" sqref="I8"/>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9" max="9" width="49.6640625" customWidth="1"/>
    <col min="11" max="11" width="14.33203125" customWidth="1"/>
  </cols>
  <sheetData>
    <row r="1" spans="1:19" x14ac:dyDescent="0.3">
      <c r="A1" s="220" t="s">
        <v>9</v>
      </c>
      <c r="B1" s="220"/>
      <c r="H1" t="s">
        <v>53</v>
      </c>
    </row>
    <row r="3" spans="1:19" x14ac:dyDescent="0.3">
      <c r="A3" s="1" t="s">
        <v>8</v>
      </c>
    </row>
    <row r="4" spans="1:19" x14ac:dyDescent="0.3">
      <c r="A4" s="1" t="s">
        <v>215</v>
      </c>
      <c r="B4" s="1" t="s">
        <v>311</v>
      </c>
    </row>
    <row r="5" spans="1:19" ht="15" thickBot="1" x14ac:dyDescent="0.35">
      <c r="K5" s="223"/>
      <c r="L5" s="223"/>
      <c r="M5" s="223"/>
      <c r="N5" s="223"/>
      <c r="O5" s="223"/>
      <c r="P5" s="223"/>
      <c r="Q5" s="223"/>
      <c r="R5" s="223"/>
      <c r="S5" s="223"/>
    </row>
    <row r="6" spans="1:19" ht="28.5" customHeight="1" thickBot="1" x14ac:dyDescent="0.35">
      <c r="A6" s="225" t="s">
        <v>0</v>
      </c>
      <c r="B6" s="227" t="s">
        <v>1</v>
      </c>
      <c r="C6" s="221" t="s">
        <v>10</v>
      </c>
      <c r="D6" s="222"/>
      <c r="E6" s="221" t="s">
        <v>11</v>
      </c>
      <c r="F6" s="224"/>
      <c r="G6" s="224"/>
      <c r="H6" s="222"/>
      <c r="I6" s="229" t="s">
        <v>308</v>
      </c>
      <c r="K6" s="2"/>
    </row>
    <row r="7" spans="1:19" ht="15" thickBot="1" x14ac:dyDescent="0.35">
      <c r="A7" s="226"/>
      <c r="B7" s="228"/>
      <c r="C7" s="46" t="s">
        <v>2</v>
      </c>
      <c r="D7" s="50" t="s">
        <v>3</v>
      </c>
      <c r="E7" s="46" t="s">
        <v>4</v>
      </c>
      <c r="F7" s="47" t="s">
        <v>5</v>
      </c>
      <c r="G7" s="47" t="s">
        <v>6</v>
      </c>
      <c r="H7" s="48" t="s">
        <v>24</v>
      </c>
      <c r="I7" s="230"/>
      <c r="K7" s="2"/>
    </row>
    <row r="8" spans="1:19" s="3" customFormat="1" ht="15" thickBot="1" x14ac:dyDescent="0.35">
      <c r="A8" s="51" t="s">
        <v>252</v>
      </c>
      <c r="B8" s="52" t="s">
        <v>253</v>
      </c>
      <c r="C8" s="53">
        <v>1</v>
      </c>
      <c r="D8" s="54"/>
      <c r="E8" s="53">
        <v>1</v>
      </c>
      <c r="F8" s="55">
        <v>1</v>
      </c>
      <c r="G8" s="55"/>
      <c r="H8" s="54"/>
      <c r="I8" s="211" t="s">
        <v>309</v>
      </c>
    </row>
    <row r="9" spans="1:19" s="3" customFormat="1" ht="15" thickBot="1" x14ac:dyDescent="0.35">
      <c r="A9" s="51" t="s">
        <v>252</v>
      </c>
      <c r="B9" s="52" t="s">
        <v>253</v>
      </c>
      <c r="C9" s="53"/>
      <c r="D9" s="54"/>
      <c r="E9" s="53">
        <v>1</v>
      </c>
      <c r="F9" s="55">
        <v>1</v>
      </c>
      <c r="G9" s="55"/>
      <c r="H9" s="54"/>
      <c r="I9" s="210" t="s">
        <v>310</v>
      </c>
    </row>
    <row r="10" spans="1:19" s="3" customFormat="1" ht="15" thickBot="1" x14ac:dyDescent="0.35">
      <c r="A10" s="51" t="s">
        <v>252</v>
      </c>
      <c r="B10" s="52" t="s">
        <v>256</v>
      </c>
      <c r="C10" s="53"/>
      <c r="D10" s="54"/>
      <c r="E10" s="53">
        <v>2</v>
      </c>
      <c r="F10" s="55">
        <v>2</v>
      </c>
      <c r="G10" s="55"/>
      <c r="H10" s="54"/>
      <c r="I10" s="210" t="s">
        <v>310</v>
      </c>
    </row>
    <row r="11" spans="1:19" ht="15" thickBot="1" x14ac:dyDescent="0.35">
      <c r="A11" s="56" t="s">
        <v>63</v>
      </c>
      <c r="B11" s="57"/>
      <c r="C11" s="177">
        <f>SUM(C8:C10)</f>
        <v>1</v>
      </c>
      <c r="D11" s="177">
        <f t="shared" ref="D11:H11" si="0">SUM(D8:D10)</f>
        <v>0</v>
      </c>
      <c r="E11" s="177">
        <f t="shared" si="0"/>
        <v>4</v>
      </c>
      <c r="F11" s="177">
        <f t="shared" si="0"/>
        <v>4</v>
      </c>
      <c r="G11" s="177">
        <f t="shared" si="0"/>
        <v>0</v>
      </c>
      <c r="H11" s="178">
        <f t="shared" si="0"/>
        <v>0</v>
      </c>
      <c r="K11" s="64">
        <f>SUM(F11:H11)</f>
        <v>4</v>
      </c>
    </row>
    <row r="13" spans="1:19" x14ac:dyDescent="0.3">
      <c r="A13" s="49" t="s">
        <v>101</v>
      </c>
    </row>
    <row r="14" spans="1:19" x14ac:dyDescent="0.3">
      <c r="A14" s="188" t="s">
        <v>258</v>
      </c>
    </row>
    <row r="15" spans="1:19" x14ac:dyDescent="0.3">
      <c r="A15" s="188" t="s">
        <v>260</v>
      </c>
    </row>
    <row r="16" spans="1:19" x14ac:dyDescent="0.3">
      <c r="A16" s="188"/>
    </row>
    <row r="17" spans="1:1" x14ac:dyDescent="0.3">
      <c r="A17" s="49" t="s">
        <v>257</v>
      </c>
    </row>
    <row r="18" spans="1:1" x14ac:dyDescent="0.3">
      <c r="A18" s="188" t="s">
        <v>302</v>
      </c>
    </row>
    <row r="19" spans="1:1" x14ac:dyDescent="0.3">
      <c r="A19" s="188" t="s">
        <v>303</v>
      </c>
    </row>
    <row r="20" spans="1:1" x14ac:dyDescent="0.3">
      <c r="A20" s="188" t="s">
        <v>304</v>
      </c>
    </row>
    <row r="21" spans="1:1" x14ac:dyDescent="0.3">
      <c r="A21" s="188"/>
    </row>
    <row r="22" spans="1:1" x14ac:dyDescent="0.3">
      <c r="A22" s="207" t="s">
        <v>305</v>
      </c>
    </row>
    <row r="23" spans="1:1" x14ac:dyDescent="0.3">
      <c r="A23" s="208" t="s">
        <v>306</v>
      </c>
    </row>
    <row r="24" spans="1:1" x14ac:dyDescent="0.3">
      <c r="A24" s="209" t="s">
        <v>307</v>
      </c>
    </row>
  </sheetData>
  <mergeCells count="7">
    <mergeCell ref="A1:B1"/>
    <mergeCell ref="C6:D6"/>
    <mergeCell ref="K5:S5"/>
    <mergeCell ref="E6:H6"/>
    <mergeCell ref="A6:A7"/>
    <mergeCell ref="B6:B7"/>
    <mergeCell ref="I6:I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zoomScaleNormal="100" workbookViewId="0">
      <selection activeCell="C9" sqref="C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
        <v>252</v>
      </c>
    </row>
    <row r="6" spans="1:9" x14ac:dyDescent="0.3">
      <c r="A6" s="1" t="s">
        <v>15</v>
      </c>
      <c r="B6" s="1"/>
      <c r="C6" s="25" t="s">
        <v>259</v>
      </c>
    </row>
    <row r="7" spans="1:9" x14ac:dyDescent="0.3">
      <c r="A7" s="1" t="s">
        <v>16</v>
      </c>
      <c r="B7" s="1"/>
      <c r="C7" s="25" t="str">
        <f>Centralizator!B4</f>
        <v>MEGA_GR_2026_072</v>
      </c>
    </row>
    <row r="8" spans="1:9" x14ac:dyDescent="0.3">
      <c r="A8" s="1" t="s">
        <v>17</v>
      </c>
      <c r="B8" s="1"/>
      <c r="C8" s="65">
        <v>46295</v>
      </c>
    </row>
    <row r="9" spans="1:9" x14ac:dyDescent="0.3">
      <c r="A9" s="1" t="s">
        <v>18</v>
      </c>
      <c r="B9" s="1"/>
      <c r="C9" s="65">
        <v>46317</v>
      </c>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17" t="s">
        <v>20</v>
      </c>
      <c r="B13" s="218"/>
      <c r="C13" s="26" t="s">
        <v>27</v>
      </c>
      <c r="D13" s="218" t="s">
        <v>26</v>
      </c>
      <c r="E13" s="218"/>
      <c r="F13" s="218"/>
      <c r="G13" s="218"/>
      <c r="H13" s="219"/>
      <c r="I13" s="4"/>
    </row>
    <row r="14" spans="1:9" x14ac:dyDescent="0.3">
      <c r="A14" s="8" t="s">
        <v>2</v>
      </c>
      <c r="B14" s="20" t="s">
        <v>3</v>
      </c>
      <c r="C14" s="27" t="s">
        <v>4</v>
      </c>
      <c r="D14" s="15" t="s">
        <v>5</v>
      </c>
      <c r="E14" s="9" t="s">
        <v>6</v>
      </c>
      <c r="F14" s="10" t="s">
        <v>7</v>
      </c>
      <c r="G14" s="10" t="s">
        <v>24</v>
      </c>
      <c r="H14" s="10" t="s">
        <v>25</v>
      </c>
      <c r="I14" s="4"/>
    </row>
    <row r="15" spans="1:9" ht="15" thickBot="1" x14ac:dyDescent="0.35">
      <c r="A15" s="192">
        <f>Centralizator!C11+Centralizator!D11</f>
        <v>1</v>
      </c>
      <c r="B15" s="21">
        <f>Centralizator!D11</f>
        <v>0</v>
      </c>
      <c r="C15" s="59">
        <f>Centralizator!E11</f>
        <v>4</v>
      </c>
      <c r="D15" s="16">
        <f>Centralizator!F11</f>
        <v>4</v>
      </c>
      <c r="E15" s="6">
        <f>Centralizator!G11</f>
        <v>0</v>
      </c>
      <c r="F15" s="7">
        <f>Centralizator!H11</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12" t="s">
        <v>22</v>
      </c>
      <c r="B19" s="213"/>
      <c r="C19" s="213"/>
      <c r="D19" s="213"/>
      <c r="E19" s="213"/>
      <c r="F19" s="213"/>
      <c r="G19" s="213"/>
      <c r="H19" s="213"/>
      <c r="I19" s="213"/>
      <c r="J19" s="214"/>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2"/>
      <c r="B21" s="193">
        <v>1</v>
      </c>
      <c r="C21" s="175"/>
      <c r="D21" s="63"/>
      <c r="E21" s="40">
        <v>0</v>
      </c>
      <c r="F21" s="40">
        <v>0</v>
      </c>
      <c r="G21" s="40">
        <v>0</v>
      </c>
      <c r="H21" s="40">
        <v>0</v>
      </c>
      <c r="I21" s="40">
        <v>0</v>
      </c>
      <c r="J21" s="41">
        <v>0</v>
      </c>
    </row>
    <row r="22" spans="1:10" ht="15" thickBot="1" x14ac:dyDescent="0.35">
      <c r="A22" s="23"/>
      <c r="B22" s="176"/>
      <c r="C22" s="30"/>
      <c r="D22" s="30"/>
      <c r="E22" s="30"/>
      <c r="F22" s="30"/>
      <c r="G22" s="30"/>
      <c r="H22" s="30"/>
      <c r="I22" s="30"/>
      <c r="J22" s="31"/>
    </row>
    <row r="23" spans="1:10" ht="15" thickBot="1" x14ac:dyDescent="0.35">
      <c r="A23" s="212" t="s">
        <v>37</v>
      </c>
      <c r="B23" s="213"/>
      <c r="C23" s="213"/>
      <c r="D23" s="213"/>
      <c r="E23" s="213"/>
      <c r="F23" s="213"/>
      <c r="G23" s="213"/>
      <c r="H23" s="213"/>
      <c r="I23" s="213"/>
      <c r="J23" s="214"/>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2"/>
      <c r="B25" s="193">
        <v>26</v>
      </c>
      <c r="C25" s="175"/>
      <c r="D25" s="63"/>
      <c r="E25" s="40">
        <v>0</v>
      </c>
      <c r="F25" s="40">
        <v>0</v>
      </c>
      <c r="G25" s="40">
        <v>0</v>
      </c>
      <c r="H25" s="40">
        <v>0</v>
      </c>
      <c r="I25" s="40">
        <v>0</v>
      </c>
      <c r="J25" s="41">
        <v>0</v>
      </c>
    </row>
    <row r="26" spans="1:10" ht="15" thickBot="1" x14ac:dyDescent="0.35">
      <c r="A26" s="3"/>
      <c r="B26" s="176"/>
      <c r="C26" s="30"/>
      <c r="D26" s="3"/>
      <c r="E26" s="3"/>
      <c r="F26" s="3"/>
      <c r="G26" s="3"/>
      <c r="H26" s="3"/>
      <c r="I26" s="3"/>
      <c r="J26" s="3"/>
    </row>
    <row r="27" spans="1:10" ht="15" thickBot="1" x14ac:dyDescent="0.35">
      <c r="A27" s="212" t="s">
        <v>23</v>
      </c>
      <c r="B27" s="213"/>
      <c r="C27" s="213"/>
      <c r="D27" s="213"/>
      <c r="E27" s="213"/>
      <c r="F27" s="213"/>
      <c r="G27" s="213"/>
      <c r="H27" s="213"/>
      <c r="I27" s="213"/>
      <c r="J27" s="214"/>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12" t="s">
        <v>38</v>
      </c>
      <c r="B31" s="213"/>
      <c r="C31" s="213"/>
      <c r="D31" s="213"/>
      <c r="E31" s="213"/>
      <c r="F31" s="213"/>
      <c r="G31" s="213"/>
      <c r="H31" s="213"/>
      <c r="I31" s="213"/>
      <c r="J31" s="214"/>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17" t="s">
        <v>21</v>
      </c>
      <c r="B35" s="219"/>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194">
        <f>SUM(A25:K25)</f>
        <v>26</v>
      </c>
      <c r="B37" s="42">
        <f>SUM(A33:J33)</f>
        <v>0</v>
      </c>
      <c r="C37" s="43">
        <f>B37+A37</f>
        <v>26</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12" t="s">
        <v>19</v>
      </c>
      <c r="B41" s="213"/>
      <c r="C41" s="213"/>
      <c r="D41" s="213"/>
      <c r="E41" s="213"/>
      <c r="F41" s="213"/>
      <c r="G41" s="213"/>
      <c r="H41" s="35" t="s">
        <v>39</v>
      </c>
      <c r="I41" s="3"/>
      <c r="J41" s="3"/>
    </row>
    <row r="42" spans="1:11" x14ac:dyDescent="0.3">
      <c r="A42" s="32">
        <v>32</v>
      </c>
      <c r="B42" s="33">
        <v>40</v>
      </c>
      <c r="C42" s="18">
        <v>63</v>
      </c>
      <c r="D42" s="18">
        <v>75</v>
      </c>
      <c r="E42" s="18">
        <v>90</v>
      </c>
      <c r="F42" s="18">
        <v>110</v>
      </c>
      <c r="G42" s="34">
        <v>125</v>
      </c>
      <c r="H42" s="215">
        <f>SUM(A43:G43)</f>
        <v>4</v>
      </c>
      <c r="I42" s="3"/>
      <c r="J42" s="3"/>
    </row>
    <row r="43" spans="1:11" ht="15" thickBot="1" x14ac:dyDescent="0.35">
      <c r="A43" s="60">
        <f>Centralizator!E11</f>
        <v>4</v>
      </c>
      <c r="B43" s="61">
        <v>0</v>
      </c>
      <c r="C43" s="40">
        <v>0</v>
      </c>
      <c r="D43" s="40">
        <v>0</v>
      </c>
      <c r="E43" s="40">
        <v>0</v>
      </c>
      <c r="F43" s="40">
        <v>0</v>
      </c>
      <c r="G43" s="44">
        <v>0</v>
      </c>
      <c r="H43" s="216"/>
      <c r="I43" s="3"/>
      <c r="J43" s="3"/>
    </row>
    <row r="44" spans="1:11" ht="15" thickBot="1" x14ac:dyDescent="0.35">
      <c r="A44" s="3"/>
      <c r="B44" s="3"/>
      <c r="C44" s="3"/>
      <c r="D44" s="3"/>
      <c r="E44" s="3"/>
      <c r="F44" s="3"/>
      <c r="G44" s="3"/>
      <c r="H44" s="3"/>
      <c r="I44" s="3"/>
      <c r="J44" s="3"/>
    </row>
    <row r="45" spans="1:11" ht="15" thickBot="1" x14ac:dyDescent="0.35">
      <c r="A45" s="212" t="s">
        <v>12</v>
      </c>
      <c r="B45" s="213"/>
      <c r="C45" s="213"/>
      <c r="D45" s="213"/>
      <c r="E45" s="213"/>
      <c r="F45" s="213"/>
      <c r="G45" s="214"/>
      <c r="H45" s="35" t="s">
        <v>54</v>
      </c>
      <c r="I45" s="3"/>
      <c r="J45" s="3"/>
    </row>
    <row r="46" spans="1:11" x14ac:dyDescent="0.3">
      <c r="A46" s="32">
        <v>32</v>
      </c>
      <c r="B46" s="33">
        <v>40</v>
      </c>
      <c r="C46" s="18">
        <v>63</v>
      </c>
      <c r="D46" s="18">
        <v>75</v>
      </c>
      <c r="E46" s="18">
        <v>90</v>
      </c>
      <c r="F46" s="18">
        <v>110</v>
      </c>
      <c r="G46" s="19">
        <v>125</v>
      </c>
      <c r="H46" s="215">
        <f>SUM(A47:G47)</f>
        <v>12.5</v>
      </c>
      <c r="I46" s="3"/>
      <c r="J46" s="3"/>
    </row>
    <row r="47" spans="1:11" ht="15" thickBot="1" x14ac:dyDescent="0.35">
      <c r="A47" s="60">
        <f>5.5+7</f>
        <v>12.5</v>
      </c>
      <c r="B47" s="61"/>
      <c r="C47" s="40">
        <v>0</v>
      </c>
      <c r="D47" s="40">
        <v>0</v>
      </c>
      <c r="E47" s="40">
        <v>0</v>
      </c>
      <c r="F47" s="40">
        <v>0</v>
      </c>
      <c r="G47" s="44">
        <v>0</v>
      </c>
      <c r="H47" s="216"/>
      <c r="I47" s="3"/>
      <c r="J47" s="3"/>
    </row>
    <row r="48" spans="1:11" x14ac:dyDescent="0.3">
      <c r="A48" s="3"/>
      <c r="B48" s="3"/>
      <c r="C48" s="3"/>
      <c r="D48" s="3"/>
      <c r="E48" s="3"/>
      <c r="F48" s="3"/>
      <c r="G48" s="3"/>
      <c r="H48" s="3"/>
      <c r="I48" s="3"/>
      <c r="J48" s="3"/>
      <c r="K48" s="3"/>
    </row>
    <row r="49" spans="1:11" ht="18" x14ac:dyDescent="0.35">
      <c r="A49" s="1" t="s">
        <v>55</v>
      </c>
      <c r="B49" s="3"/>
      <c r="C49" s="3"/>
      <c r="D49" s="36">
        <f>SUM(D50:D51)</f>
        <v>13415.1405</v>
      </c>
      <c r="E49" s="3"/>
      <c r="F49" s="3"/>
      <c r="G49" s="3"/>
      <c r="H49" s="3"/>
      <c r="I49" s="3"/>
      <c r="J49" s="3"/>
      <c r="K49" s="45"/>
    </row>
    <row r="50" spans="1:11" x14ac:dyDescent="0.3">
      <c r="A50" s="1" t="s">
        <v>40</v>
      </c>
      <c r="B50" s="3"/>
      <c r="C50" s="3"/>
      <c r="D50" s="37">
        <f>'C_Detalii Executie extinderi'!F59</f>
        <v>4319.9904999999999</v>
      </c>
      <c r="E50" s="3"/>
      <c r="F50" s="3"/>
      <c r="G50" s="3"/>
      <c r="H50" s="3"/>
      <c r="I50" s="3"/>
      <c r="J50" s="3"/>
      <c r="K50" s="45"/>
    </row>
    <row r="51" spans="1:11" x14ac:dyDescent="0.3">
      <c r="A51" s="1" t="s">
        <v>41</v>
      </c>
      <c r="B51" s="3"/>
      <c r="C51" s="3"/>
      <c r="D51" s="37">
        <f>'D_Detalii Executie racorduri-1'!F87+'D_Detalii Executie racordurI-2'!F96</f>
        <v>9095.15</v>
      </c>
      <c r="E51" s="3"/>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3"/>
  <sheetViews>
    <sheetView topLeftCell="A38" workbookViewId="0">
      <selection activeCell="B9" sqref="B9"/>
    </sheetView>
  </sheetViews>
  <sheetFormatPr defaultRowHeight="14.4" x14ac:dyDescent="0.3"/>
  <cols>
    <col min="1" max="1" width="28.6640625" bestFit="1" customWidth="1"/>
    <col min="2" max="2" width="77.44140625" customWidth="1"/>
    <col min="4" max="4" width="9.5546875" customWidth="1"/>
    <col min="5" max="5" width="11" style="86" bestFit="1" customWidth="1"/>
    <col min="6" max="6" width="14.33203125" style="86" bestFit="1" customWidth="1"/>
    <col min="7" max="7" width="11.88671875" style="86" customWidth="1"/>
    <col min="8" max="8" width="11.109375" style="86" customWidth="1"/>
    <col min="9" max="9" width="26.5546875" bestFit="1" customWidth="1"/>
  </cols>
  <sheetData>
    <row r="1" spans="1:8" x14ac:dyDescent="0.3">
      <c r="H1" s="87" t="s">
        <v>95</v>
      </c>
    </row>
    <row r="2" spans="1:8" x14ac:dyDescent="0.3">
      <c r="A2" s="68" t="s">
        <v>14</v>
      </c>
      <c r="B2" s="25" t="str">
        <f>A_Centralizarelucrari!C5</f>
        <v>Giurgiu</v>
      </c>
    </row>
    <row r="3" spans="1:8" x14ac:dyDescent="0.3">
      <c r="A3" s="68" t="s">
        <v>15</v>
      </c>
      <c r="B3" s="25" t="str">
        <f>A_Centralizarelucrari!C6</f>
        <v>Adunatii Copaceni ; Comana</v>
      </c>
    </row>
    <row r="4" spans="1:8" x14ac:dyDescent="0.3">
      <c r="A4" s="68" t="s">
        <v>16</v>
      </c>
      <c r="B4" s="25" t="str">
        <f>A_Centralizarelucrari!C7</f>
        <v>MEGA_GR_2026_072</v>
      </c>
    </row>
    <row r="5" spans="1:8" x14ac:dyDescent="0.3">
      <c r="A5" s="68" t="s">
        <v>17</v>
      </c>
      <c r="B5" s="65">
        <f>A_Centralizarelucrari!C8</f>
        <v>46295</v>
      </c>
    </row>
    <row r="6" spans="1:8" x14ac:dyDescent="0.3">
      <c r="A6" s="68" t="s">
        <v>18</v>
      </c>
      <c r="B6" s="65">
        <f>A_Centralizarelucrari!C9</f>
        <v>46317</v>
      </c>
    </row>
    <row r="8" spans="1:8" x14ac:dyDescent="0.3">
      <c r="A8" s="68" t="s">
        <v>42</v>
      </c>
    </row>
    <row r="9" spans="1:8" x14ac:dyDescent="0.3">
      <c r="A9" s="71" t="s">
        <v>86</v>
      </c>
      <c r="B9" s="72">
        <v>26</v>
      </c>
    </row>
    <row r="10" spans="1:8" x14ac:dyDescent="0.3">
      <c r="A10" s="71" t="s">
        <v>87</v>
      </c>
      <c r="B10" s="72">
        <v>63</v>
      </c>
    </row>
    <row r="11" spans="1:8" x14ac:dyDescent="0.3">
      <c r="A11" s="68" t="s">
        <v>94</v>
      </c>
      <c r="B11" s="72">
        <f>D54</f>
        <v>1</v>
      </c>
      <c r="C11" s="3"/>
      <c r="D11" s="3"/>
    </row>
    <row r="12" spans="1:8" ht="43.2" x14ac:dyDescent="0.3">
      <c r="A12" s="73" t="s">
        <v>43</v>
      </c>
      <c r="B12" s="73" t="s">
        <v>88</v>
      </c>
      <c r="C12" s="73" t="s">
        <v>89</v>
      </c>
      <c r="D12" s="74" t="s">
        <v>157</v>
      </c>
      <c r="E12" s="88" t="s">
        <v>162</v>
      </c>
      <c r="F12" s="88" t="s">
        <v>56</v>
      </c>
      <c r="G12" s="88" t="s">
        <v>57</v>
      </c>
      <c r="H12" s="88" t="s">
        <v>90</v>
      </c>
    </row>
    <row r="13" spans="1:8" x14ac:dyDescent="0.3">
      <c r="A13" s="75">
        <v>1</v>
      </c>
      <c r="B13" s="75" t="s">
        <v>122</v>
      </c>
      <c r="C13" s="75"/>
      <c r="D13" s="187"/>
      <c r="E13" s="76"/>
      <c r="F13" s="76">
        <v>3053.35</v>
      </c>
      <c r="G13" s="76"/>
      <c r="H13" s="76">
        <f>SUM(H14:H19)</f>
        <v>0</v>
      </c>
    </row>
    <row r="14" spans="1:8" x14ac:dyDescent="0.3">
      <c r="A14" s="181">
        <v>1.1000000000000001</v>
      </c>
      <c r="B14" s="179" t="s">
        <v>213</v>
      </c>
      <c r="C14" s="181" t="s">
        <v>59</v>
      </c>
      <c r="D14" s="77">
        <v>26</v>
      </c>
      <c r="E14" s="58">
        <v>85.69</v>
      </c>
      <c r="F14" s="58">
        <v>2227.94</v>
      </c>
      <c r="G14" s="58"/>
      <c r="H14" s="58">
        <f>G14*D14</f>
        <v>0</v>
      </c>
    </row>
    <row r="15" spans="1:8" x14ac:dyDescent="0.3">
      <c r="A15" s="181">
        <v>1.2</v>
      </c>
      <c r="B15" s="179" t="s">
        <v>123</v>
      </c>
      <c r="C15" s="181" t="s">
        <v>59</v>
      </c>
      <c r="D15" s="77">
        <v>26</v>
      </c>
      <c r="E15" s="58">
        <v>23.76</v>
      </c>
      <c r="F15" s="58">
        <v>617.76</v>
      </c>
      <c r="G15" s="58"/>
      <c r="H15" s="58">
        <f t="shared" ref="H15:H19" si="0">G15*D15</f>
        <v>0</v>
      </c>
    </row>
    <row r="16" spans="1:8" x14ac:dyDescent="0.3">
      <c r="A16" s="181">
        <v>1.3</v>
      </c>
      <c r="B16" s="179" t="s">
        <v>214</v>
      </c>
      <c r="C16" s="181" t="s">
        <v>59</v>
      </c>
      <c r="D16" s="77">
        <v>0</v>
      </c>
      <c r="E16" s="58">
        <v>123.68</v>
      </c>
      <c r="F16" s="58">
        <v>0</v>
      </c>
      <c r="G16" s="58"/>
      <c r="H16" s="58">
        <f t="shared" si="0"/>
        <v>0</v>
      </c>
    </row>
    <row r="17" spans="1:9" x14ac:dyDescent="0.3">
      <c r="A17" s="181">
        <v>1.4</v>
      </c>
      <c r="B17" s="179" t="s">
        <v>124</v>
      </c>
      <c r="C17" s="181" t="s">
        <v>59</v>
      </c>
      <c r="D17" s="77">
        <v>0</v>
      </c>
      <c r="E17" s="58">
        <v>35.64</v>
      </c>
      <c r="F17" s="58">
        <v>0</v>
      </c>
      <c r="G17" s="58"/>
      <c r="H17" s="58">
        <f t="shared" si="0"/>
        <v>0</v>
      </c>
    </row>
    <row r="18" spans="1:9" x14ac:dyDescent="0.3">
      <c r="A18" s="181">
        <v>1.5</v>
      </c>
      <c r="B18" s="179" t="s">
        <v>234</v>
      </c>
      <c r="C18" s="181" t="s">
        <v>35</v>
      </c>
      <c r="D18" s="77">
        <v>1</v>
      </c>
      <c r="E18" s="58">
        <v>57.53</v>
      </c>
      <c r="F18" s="58">
        <v>57.53</v>
      </c>
      <c r="G18" s="58"/>
      <c r="H18" s="58">
        <f t="shared" si="0"/>
        <v>0</v>
      </c>
    </row>
    <row r="19" spans="1:9" x14ac:dyDescent="0.3">
      <c r="A19" s="181">
        <v>1.6</v>
      </c>
      <c r="B19" s="179" t="s">
        <v>125</v>
      </c>
      <c r="C19" s="181" t="s">
        <v>35</v>
      </c>
      <c r="D19" s="77">
        <v>1</v>
      </c>
      <c r="E19" s="58">
        <v>150.12</v>
      </c>
      <c r="F19" s="58">
        <v>150.12</v>
      </c>
      <c r="G19" s="58"/>
      <c r="H19" s="58">
        <f t="shared" si="0"/>
        <v>0</v>
      </c>
    </row>
    <row r="20" spans="1:9" x14ac:dyDescent="0.3">
      <c r="A20" s="75">
        <v>2</v>
      </c>
      <c r="B20" s="75" t="s">
        <v>91</v>
      </c>
      <c r="C20" s="75"/>
      <c r="D20" s="75"/>
      <c r="E20" s="76"/>
      <c r="F20" s="76">
        <v>0</v>
      </c>
      <c r="G20" s="76"/>
      <c r="H20" s="76">
        <f>SUM(H21:H35)</f>
        <v>0</v>
      </c>
    </row>
    <row r="21" spans="1:9" x14ac:dyDescent="0.3">
      <c r="A21" s="78">
        <v>2.1</v>
      </c>
      <c r="B21" s="179" t="s">
        <v>126</v>
      </c>
      <c r="C21" s="181" t="s">
        <v>36</v>
      </c>
      <c r="D21" s="77">
        <v>0</v>
      </c>
      <c r="E21" s="58">
        <v>53.48571428571428</v>
      </c>
      <c r="F21" s="58">
        <v>0</v>
      </c>
      <c r="G21" s="58"/>
      <c r="H21" s="58">
        <f t="shared" ref="H21:H35" si="1">G21*D21</f>
        <v>0</v>
      </c>
    </row>
    <row r="22" spans="1:9" x14ac:dyDescent="0.3">
      <c r="A22" s="66">
        <v>2.2000000000000002</v>
      </c>
      <c r="B22" s="179" t="s">
        <v>127</v>
      </c>
      <c r="C22" s="181" t="s">
        <v>36</v>
      </c>
      <c r="D22" s="77">
        <v>0</v>
      </c>
      <c r="E22" s="58">
        <v>69.94285714285715</v>
      </c>
      <c r="F22" s="58">
        <v>0</v>
      </c>
      <c r="G22" s="58"/>
      <c r="H22" s="58">
        <f t="shared" si="1"/>
        <v>0</v>
      </c>
      <c r="I22" s="69"/>
    </row>
    <row r="23" spans="1:9" x14ac:dyDescent="0.3">
      <c r="A23" s="78">
        <v>2.2999999999999998</v>
      </c>
      <c r="B23" s="179" t="s">
        <v>128</v>
      </c>
      <c r="C23" s="181" t="s">
        <v>59</v>
      </c>
      <c r="D23" s="77">
        <v>0</v>
      </c>
      <c r="E23" s="58">
        <v>16.200000000000003</v>
      </c>
      <c r="F23" s="58">
        <v>0</v>
      </c>
      <c r="G23" s="58"/>
      <c r="H23" s="58">
        <f t="shared" si="1"/>
        <v>0</v>
      </c>
      <c r="I23" s="69"/>
    </row>
    <row r="24" spans="1:9" x14ac:dyDescent="0.3">
      <c r="A24" s="66">
        <v>2.4</v>
      </c>
      <c r="B24" s="179" t="s">
        <v>129</v>
      </c>
      <c r="C24" s="181" t="s">
        <v>36</v>
      </c>
      <c r="D24" s="77">
        <v>0</v>
      </c>
      <c r="E24" s="58">
        <v>53.48571428571428</v>
      </c>
      <c r="F24" s="58">
        <v>0</v>
      </c>
      <c r="G24" s="58"/>
      <c r="H24" s="58">
        <f t="shared" si="1"/>
        <v>0</v>
      </c>
      <c r="I24" s="69"/>
    </row>
    <row r="25" spans="1:9" x14ac:dyDescent="0.3">
      <c r="A25" s="78">
        <v>2.5</v>
      </c>
      <c r="B25" s="179" t="s">
        <v>130</v>
      </c>
      <c r="C25" s="181" t="s">
        <v>36</v>
      </c>
      <c r="D25" s="77">
        <v>0</v>
      </c>
      <c r="E25" s="58">
        <v>110.05714285714286</v>
      </c>
      <c r="F25" s="58">
        <v>0</v>
      </c>
      <c r="G25" s="58"/>
      <c r="H25" s="58">
        <f t="shared" si="1"/>
        <v>0</v>
      </c>
    </row>
    <row r="26" spans="1:9" x14ac:dyDescent="0.3">
      <c r="A26" s="66">
        <v>2.6</v>
      </c>
      <c r="B26" s="179" t="s">
        <v>131</v>
      </c>
      <c r="C26" s="181" t="s">
        <v>59</v>
      </c>
      <c r="D26" s="77">
        <v>0</v>
      </c>
      <c r="E26" s="58">
        <v>16.200000000000003</v>
      </c>
      <c r="F26" s="58">
        <v>0</v>
      </c>
      <c r="G26" s="58"/>
      <c r="H26" s="58">
        <f t="shared" si="1"/>
        <v>0</v>
      </c>
    </row>
    <row r="27" spans="1:9" x14ac:dyDescent="0.3">
      <c r="A27" s="78">
        <v>2.7</v>
      </c>
      <c r="B27" s="179" t="s">
        <v>132</v>
      </c>
      <c r="C27" s="181" t="s">
        <v>36</v>
      </c>
      <c r="D27" s="77">
        <v>0</v>
      </c>
      <c r="E27" s="58">
        <v>53.48571428571428</v>
      </c>
      <c r="F27" s="58">
        <v>0</v>
      </c>
      <c r="G27" s="58"/>
      <c r="H27" s="58">
        <f t="shared" si="1"/>
        <v>0</v>
      </c>
    </row>
    <row r="28" spans="1:9" x14ac:dyDescent="0.3">
      <c r="A28" s="66">
        <v>2.8</v>
      </c>
      <c r="B28" s="179" t="s">
        <v>133</v>
      </c>
      <c r="C28" s="181" t="s">
        <v>36</v>
      </c>
      <c r="D28" s="77">
        <v>0</v>
      </c>
      <c r="E28" s="58">
        <v>264.34285714285716</v>
      </c>
      <c r="F28" s="58">
        <v>0</v>
      </c>
      <c r="G28" s="58"/>
      <c r="H28" s="58">
        <f t="shared" si="1"/>
        <v>0</v>
      </c>
    </row>
    <row r="29" spans="1:9" x14ac:dyDescent="0.3">
      <c r="A29" s="78">
        <v>2.9</v>
      </c>
      <c r="B29" s="179" t="s">
        <v>134</v>
      </c>
      <c r="C29" s="181" t="s">
        <v>59</v>
      </c>
      <c r="D29" s="77">
        <v>0</v>
      </c>
      <c r="E29" s="58">
        <v>16.200000000000003</v>
      </c>
      <c r="F29" s="58">
        <v>0</v>
      </c>
      <c r="G29" s="58"/>
      <c r="H29" s="58">
        <f t="shared" si="1"/>
        <v>0</v>
      </c>
    </row>
    <row r="30" spans="1:9" x14ac:dyDescent="0.3">
      <c r="A30" s="67">
        <v>2.1</v>
      </c>
      <c r="B30" s="179" t="s">
        <v>135</v>
      </c>
      <c r="C30" s="181" t="s">
        <v>36</v>
      </c>
      <c r="D30" s="77">
        <v>0</v>
      </c>
      <c r="E30" s="58">
        <v>53.48571428571428</v>
      </c>
      <c r="F30" s="58">
        <v>0</v>
      </c>
      <c r="G30" s="58"/>
      <c r="H30" s="58">
        <f t="shared" si="1"/>
        <v>0</v>
      </c>
    </row>
    <row r="31" spans="1:9" x14ac:dyDescent="0.3">
      <c r="A31" s="67">
        <v>2.11</v>
      </c>
      <c r="B31" s="179" t="s">
        <v>136</v>
      </c>
      <c r="C31" s="181" t="s">
        <v>36</v>
      </c>
      <c r="D31" s="77">
        <v>0</v>
      </c>
      <c r="E31" s="58">
        <v>211.88571428571427</v>
      </c>
      <c r="F31" s="58">
        <v>0</v>
      </c>
      <c r="G31" s="58"/>
      <c r="H31" s="58">
        <f t="shared" si="1"/>
        <v>0</v>
      </c>
    </row>
    <row r="32" spans="1:9" x14ac:dyDescent="0.3">
      <c r="A32" s="67">
        <v>2.12</v>
      </c>
      <c r="B32" s="179" t="s">
        <v>137</v>
      </c>
      <c r="C32" s="181" t="s">
        <v>36</v>
      </c>
      <c r="D32" s="77">
        <v>0</v>
      </c>
      <c r="E32" s="58">
        <v>26.74285714285714</v>
      </c>
      <c r="F32" s="58">
        <v>0</v>
      </c>
      <c r="G32" s="58"/>
      <c r="H32" s="58">
        <f t="shared" si="1"/>
        <v>0</v>
      </c>
    </row>
    <row r="33" spans="1:10" x14ac:dyDescent="0.3">
      <c r="A33" s="67">
        <v>2.13</v>
      </c>
      <c r="B33" s="179" t="s">
        <v>138</v>
      </c>
      <c r="C33" s="181" t="s">
        <v>36</v>
      </c>
      <c r="D33" s="77">
        <v>0</v>
      </c>
      <c r="E33" s="58">
        <v>26.74285714285714</v>
      </c>
      <c r="F33" s="58">
        <v>0</v>
      </c>
      <c r="G33" s="58"/>
      <c r="H33" s="58">
        <f t="shared" si="1"/>
        <v>0</v>
      </c>
    </row>
    <row r="34" spans="1:10" x14ac:dyDescent="0.3">
      <c r="A34" s="67">
        <v>2.14</v>
      </c>
      <c r="B34" s="179" t="s">
        <v>121</v>
      </c>
      <c r="C34" s="181" t="s">
        <v>36</v>
      </c>
      <c r="D34" s="77">
        <v>0</v>
      </c>
      <c r="E34" s="58">
        <v>90.51428571428572</v>
      </c>
      <c r="F34" s="58">
        <v>0</v>
      </c>
      <c r="G34" s="58"/>
      <c r="H34" s="58">
        <f t="shared" si="1"/>
        <v>0</v>
      </c>
    </row>
    <row r="35" spans="1:10" x14ac:dyDescent="0.3">
      <c r="A35" s="67">
        <v>2.15</v>
      </c>
      <c r="B35" s="179" t="s">
        <v>139</v>
      </c>
      <c r="C35" s="181" t="s">
        <v>36</v>
      </c>
      <c r="D35" s="77">
        <v>0</v>
      </c>
      <c r="E35" s="58">
        <v>37.028571428571432</v>
      </c>
      <c r="F35" s="58">
        <v>0</v>
      </c>
      <c r="G35" s="58"/>
      <c r="H35" s="58">
        <f t="shared" si="1"/>
        <v>0</v>
      </c>
    </row>
    <row r="36" spans="1:10" x14ac:dyDescent="0.3">
      <c r="A36" s="75">
        <v>3</v>
      </c>
      <c r="B36" s="75" t="s">
        <v>140</v>
      </c>
      <c r="C36" s="75"/>
      <c r="D36" s="75"/>
      <c r="E36" s="76"/>
      <c r="F36" s="76">
        <v>0</v>
      </c>
      <c r="G36" s="76"/>
      <c r="H36" s="76">
        <f>SUM(H37:H43)</f>
        <v>0</v>
      </c>
    </row>
    <row r="37" spans="1:10" x14ac:dyDescent="0.3">
      <c r="A37" s="78">
        <v>3.1</v>
      </c>
      <c r="B37" s="179" t="s">
        <v>141</v>
      </c>
      <c r="C37" s="181" t="s">
        <v>59</v>
      </c>
      <c r="D37" s="77">
        <v>0</v>
      </c>
      <c r="E37" s="58">
        <v>161.55720000000002</v>
      </c>
      <c r="F37" s="58">
        <v>0</v>
      </c>
      <c r="G37" s="58"/>
      <c r="H37" s="58">
        <f t="shared" ref="H37:H43" si="2">G37*D37</f>
        <v>0</v>
      </c>
    </row>
    <row r="38" spans="1:10" x14ac:dyDescent="0.3">
      <c r="A38" s="78">
        <v>3.2</v>
      </c>
      <c r="B38" s="179" t="s">
        <v>142</v>
      </c>
      <c r="C38" s="181" t="s">
        <v>59</v>
      </c>
      <c r="D38" s="77">
        <v>0</v>
      </c>
      <c r="E38" s="58">
        <v>183.58920000000003</v>
      </c>
      <c r="F38" s="58">
        <v>0</v>
      </c>
      <c r="G38" s="58"/>
      <c r="H38" s="58">
        <f t="shared" si="2"/>
        <v>0</v>
      </c>
      <c r="J38" s="70"/>
    </row>
    <row r="39" spans="1:10" x14ac:dyDescent="0.3">
      <c r="A39" s="78">
        <v>3.3</v>
      </c>
      <c r="B39" s="179" t="s">
        <v>143</v>
      </c>
      <c r="C39" s="181" t="s">
        <v>59</v>
      </c>
      <c r="D39" s="77">
        <v>0</v>
      </c>
      <c r="E39" s="58">
        <v>246.74760000000001</v>
      </c>
      <c r="F39" s="58">
        <v>0</v>
      </c>
      <c r="G39" s="58"/>
      <c r="H39" s="58">
        <f t="shared" si="2"/>
        <v>0</v>
      </c>
    </row>
    <row r="40" spans="1:10" x14ac:dyDescent="0.3">
      <c r="A40" s="78">
        <v>3.4</v>
      </c>
      <c r="B40" s="179" t="s">
        <v>144</v>
      </c>
      <c r="C40" s="181" t="s">
        <v>59</v>
      </c>
      <c r="D40" s="77">
        <v>0</v>
      </c>
      <c r="E40" s="58">
        <v>321.6456</v>
      </c>
      <c r="F40" s="58">
        <v>0</v>
      </c>
      <c r="G40" s="58"/>
      <c r="H40" s="58">
        <f t="shared" si="2"/>
        <v>0</v>
      </c>
      <c r="I40" s="69"/>
    </row>
    <row r="41" spans="1:10" x14ac:dyDescent="0.3">
      <c r="A41" s="78">
        <v>3.5</v>
      </c>
      <c r="B41" s="179" t="s">
        <v>145</v>
      </c>
      <c r="C41" s="181" t="s">
        <v>59</v>
      </c>
      <c r="D41" s="77">
        <v>0</v>
      </c>
      <c r="E41" s="58">
        <v>400.96080000000001</v>
      </c>
      <c r="F41" s="58">
        <v>0</v>
      </c>
      <c r="G41" s="58"/>
      <c r="H41" s="58">
        <f t="shared" si="2"/>
        <v>0</v>
      </c>
      <c r="I41" s="69"/>
    </row>
    <row r="42" spans="1:10" x14ac:dyDescent="0.3">
      <c r="A42" s="78">
        <v>3.6</v>
      </c>
      <c r="B42" s="179" t="s">
        <v>146</v>
      </c>
      <c r="C42" s="181" t="s">
        <v>59</v>
      </c>
      <c r="D42" s="77">
        <v>0</v>
      </c>
      <c r="E42" s="58">
        <v>474.4008</v>
      </c>
      <c r="F42" s="58">
        <v>0</v>
      </c>
      <c r="G42" s="58"/>
      <c r="H42" s="58">
        <f t="shared" si="2"/>
        <v>0</v>
      </c>
    </row>
    <row r="43" spans="1:10" x14ac:dyDescent="0.3">
      <c r="A43" s="78">
        <v>3.7</v>
      </c>
      <c r="B43" s="182" t="s">
        <v>147</v>
      </c>
      <c r="C43" s="181" t="s">
        <v>59</v>
      </c>
      <c r="D43" s="77">
        <v>0</v>
      </c>
      <c r="E43" s="58">
        <v>199.8</v>
      </c>
      <c r="F43" s="58">
        <v>0</v>
      </c>
      <c r="G43" s="58"/>
      <c r="H43" s="58">
        <f t="shared" si="2"/>
        <v>0</v>
      </c>
    </row>
    <row r="44" spans="1:10" x14ac:dyDescent="0.3">
      <c r="A44" s="75">
        <v>4</v>
      </c>
      <c r="B44" s="75" t="s">
        <v>235</v>
      </c>
      <c r="C44" s="75"/>
      <c r="D44" s="75"/>
      <c r="E44" s="76"/>
      <c r="F44" s="76">
        <v>0</v>
      </c>
      <c r="G44" s="76"/>
      <c r="H44" s="76">
        <f>SUM(H45:H50)</f>
        <v>0</v>
      </c>
    </row>
    <row r="45" spans="1:10" x14ac:dyDescent="0.3">
      <c r="A45" s="181">
        <v>4.0999999999999996</v>
      </c>
      <c r="B45" s="179" t="s">
        <v>148</v>
      </c>
      <c r="C45" s="181" t="s">
        <v>59</v>
      </c>
      <c r="D45" s="77">
        <v>0</v>
      </c>
      <c r="E45" s="58">
        <v>24.8292</v>
      </c>
      <c r="F45" s="58">
        <v>0</v>
      </c>
      <c r="G45" s="58"/>
      <c r="H45" s="58">
        <f t="shared" ref="H45:H50" si="3">G45*D45</f>
        <v>0</v>
      </c>
    </row>
    <row r="46" spans="1:10" x14ac:dyDescent="0.3">
      <c r="A46" s="181">
        <v>4.2</v>
      </c>
      <c r="B46" s="179" t="s">
        <v>149</v>
      </c>
      <c r="C46" s="181" t="s">
        <v>59</v>
      </c>
      <c r="D46" s="77">
        <v>0</v>
      </c>
      <c r="E46" s="58">
        <v>54.345600000000005</v>
      </c>
      <c r="F46" s="58">
        <v>0</v>
      </c>
      <c r="G46" s="58"/>
      <c r="H46" s="58">
        <f t="shared" si="3"/>
        <v>0</v>
      </c>
    </row>
    <row r="47" spans="1:10" x14ac:dyDescent="0.3">
      <c r="A47" s="181">
        <v>0</v>
      </c>
      <c r="B47" s="179" t="s">
        <v>150</v>
      </c>
      <c r="C47" s="181" t="s">
        <v>59</v>
      </c>
      <c r="D47" s="77">
        <v>0</v>
      </c>
      <c r="E47" s="58">
        <v>59.724000000000004</v>
      </c>
      <c r="F47" s="58">
        <v>0</v>
      </c>
      <c r="G47" s="58"/>
      <c r="H47" s="58">
        <f t="shared" si="3"/>
        <v>0</v>
      </c>
    </row>
    <row r="48" spans="1:10" x14ac:dyDescent="0.3">
      <c r="A48" s="181">
        <v>4.4000000000000004</v>
      </c>
      <c r="B48" s="179" t="s">
        <v>151</v>
      </c>
      <c r="C48" s="181" t="s">
        <v>59</v>
      </c>
      <c r="D48" s="77">
        <v>0</v>
      </c>
      <c r="E48" s="58">
        <v>65.912400000000005</v>
      </c>
      <c r="F48" s="58">
        <v>0</v>
      </c>
      <c r="G48" s="58"/>
      <c r="H48" s="58">
        <f t="shared" si="3"/>
        <v>0</v>
      </c>
    </row>
    <row r="49" spans="1:10" x14ac:dyDescent="0.3">
      <c r="A49" s="181">
        <v>4.5</v>
      </c>
      <c r="B49" s="179" t="s">
        <v>152</v>
      </c>
      <c r="C49" s="181" t="s">
        <v>59</v>
      </c>
      <c r="D49" s="77">
        <v>0</v>
      </c>
      <c r="E49" s="58">
        <v>45.662400000000005</v>
      </c>
      <c r="F49" s="58">
        <v>0</v>
      </c>
      <c r="G49" s="58"/>
      <c r="H49" s="58">
        <f t="shared" si="3"/>
        <v>0</v>
      </c>
    </row>
    <row r="50" spans="1:10" x14ac:dyDescent="0.3">
      <c r="A50" s="181">
        <v>4.5999999999999996</v>
      </c>
      <c r="B50" s="179" t="s">
        <v>153</v>
      </c>
      <c r="C50" s="181" t="s">
        <v>59</v>
      </c>
      <c r="D50" s="77">
        <v>0</v>
      </c>
      <c r="E50" s="58">
        <v>55.684800000000003</v>
      </c>
      <c r="F50" s="58">
        <v>0</v>
      </c>
      <c r="G50" s="58"/>
      <c r="H50" s="58">
        <f t="shared" si="3"/>
        <v>0</v>
      </c>
    </row>
    <row r="51" spans="1:10" x14ac:dyDescent="0.3">
      <c r="A51" s="75">
        <v>5</v>
      </c>
      <c r="B51" s="75" t="s">
        <v>247</v>
      </c>
      <c r="C51" s="75"/>
      <c r="D51" s="75"/>
      <c r="E51" s="76"/>
      <c r="F51" s="76">
        <v>91.600499999999997</v>
      </c>
      <c r="G51" s="76"/>
      <c r="H51" s="76">
        <f>H52</f>
        <v>0</v>
      </c>
    </row>
    <row r="52" spans="1:10" x14ac:dyDescent="0.3">
      <c r="A52" s="181">
        <v>5.0999999999999996</v>
      </c>
      <c r="B52" s="179" t="s">
        <v>164</v>
      </c>
      <c r="C52" s="183" t="s">
        <v>156</v>
      </c>
      <c r="D52" s="181">
        <v>1</v>
      </c>
      <c r="E52" s="93">
        <v>0.03</v>
      </c>
      <c r="F52" s="58">
        <v>91.600499999999997</v>
      </c>
      <c r="G52" s="93"/>
      <c r="H52" s="58">
        <f>$G$52*(H13+H20+H36+H44)</f>
        <v>0</v>
      </c>
    </row>
    <row r="53" spans="1:10" x14ac:dyDescent="0.3">
      <c r="A53" s="75">
        <v>6</v>
      </c>
      <c r="B53" s="75" t="s">
        <v>158</v>
      </c>
      <c r="C53" s="75"/>
      <c r="D53" s="75"/>
      <c r="E53" s="76"/>
      <c r="F53" s="76">
        <v>1175.04</v>
      </c>
      <c r="G53" s="76"/>
      <c r="H53" s="76">
        <f>SUM(H54:H58)</f>
        <v>0</v>
      </c>
    </row>
    <row r="54" spans="1:10" x14ac:dyDescent="0.3">
      <c r="A54" s="181">
        <v>6.1</v>
      </c>
      <c r="B54" s="179" t="s">
        <v>92</v>
      </c>
      <c r="C54" s="181" t="s">
        <v>35</v>
      </c>
      <c r="D54" s="77">
        <v>1</v>
      </c>
      <c r="E54" s="58">
        <v>486.00000000000006</v>
      </c>
      <c r="F54" s="58">
        <v>486.00000000000006</v>
      </c>
      <c r="G54" s="58"/>
      <c r="H54" s="58">
        <f t="shared" ref="H54:H58" si="4">G54*D54</f>
        <v>0</v>
      </c>
    </row>
    <row r="55" spans="1:10" x14ac:dyDescent="0.3">
      <c r="A55" s="181">
        <v>6.2</v>
      </c>
      <c r="B55" s="179" t="s">
        <v>154</v>
      </c>
      <c r="C55" s="181" t="s">
        <v>35</v>
      </c>
      <c r="D55" s="77">
        <v>1</v>
      </c>
      <c r="E55" s="58">
        <v>392.04</v>
      </c>
      <c r="F55" s="58">
        <v>392.04</v>
      </c>
      <c r="G55" s="58"/>
      <c r="H55" s="58">
        <f t="shared" si="4"/>
        <v>0</v>
      </c>
      <c r="J55" s="70"/>
    </row>
    <row r="56" spans="1:10" x14ac:dyDescent="0.3">
      <c r="A56" s="181">
        <v>6.3</v>
      </c>
      <c r="B56" s="179" t="s">
        <v>155</v>
      </c>
      <c r="C56" s="181" t="s">
        <v>59</v>
      </c>
      <c r="D56" s="77">
        <v>0</v>
      </c>
      <c r="E56" s="58">
        <v>5.94</v>
      </c>
      <c r="F56" s="58">
        <v>0</v>
      </c>
      <c r="G56" s="58"/>
      <c r="H56" s="58">
        <f t="shared" si="4"/>
        <v>0</v>
      </c>
    </row>
    <row r="57" spans="1:10" x14ac:dyDescent="0.3">
      <c r="A57" s="181">
        <v>6.4</v>
      </c>
      <c r="B57" s="179" t="s">
        <v>248</v>
      </c>
      <c r="C57" s="181" t="s">
        <v>35</v>
      </c>
      <c r="D57" s="77">
        <v>1</v>
      </c>
      <c r="E57" s="58">
        <v>297</v>
      </c>
      <c r="F57" s="58">
        <v>297</v>
      </c>
      <c r="G57" s="58"/>
      <c r="H57" s="58">
        <f t="shared" si="4"/>
        <v>0</v>
      </c>
      <c r="J57" s="70"/>
    </row>
    <row r="58" spans="1:10" x14ac:dyDescent="0.3">
      <c r="A58" s="181">
        <v>6.5</v>
      </c>
      <c r="B58" s="179" t="s">
        <v>249</v>
      </c>
      <c r="C58" s="181" t="s">
        <v>59</v>
      </c>
      <c r="D58" s="77">
        <v>0</v>
      </c>
      <c r="E58" s="58">
        <v>3.5640000000000001</v>
      </c>
      <c r="F58" s="58">
        <v>0</v>
      </c>
      <c r="G58" s="58"/>
      <c r="H58" s="58">
        <f t="shared" si="4"/>
        <v>0</v>
      </c>
    </row>
    <row r="59" spans="1:10" x14ac:dyDescent="0.3">
      <c r="A59" s="75">
        <v>7</v>
      </c>
      <c r="B59" s="75" t="s">
        <v>159</v>
      </c>
      <c r="C59" s="75"/>
      <c r="D59" s="75"/>
      <c r="E59" s="76"/>
      <c r="F59" s="76">
        <v>4319.9904999999999</v>
      </c>
      <c r="G59" s="76"/>
      <c r="H59" s="76">
        <f>H13+H20+H36+H51+H44+H53</f>
        <v>0</v>
      </c>
    </row>
    <row r="60" spans="1:10" ht="15" thickBot="1" x14ac:dyDescent="0.35">
      <c r="C60" s="3"/>
      <c r="D60" s="3"/>
    </row>
    <row r="61" spans="1:10" ht="15" thickBot="1" x14ac:dyDescent="0.35">
      <c r="A61" s="79">
        <v>8</v>
      </c>
      <c r="B61" s="68" t="s">
        <v>64</v>
      </c>
      <c r="C61" s="231" t="s">
        <v>65</v>
      </c>
      <c r="D61" s="232"/>
      <c r="E61" s="232"/>
      <c r="F61" s="232"/>
      <c r="G61" s="232"/>
      <c r="H61" s="233"/>
    </row>
    <row r="62" spans="1:10" ht="43.2" x14ac:dyDescent="0.3">
      <c r="A62" s="79"/>
      <c r="B62" s="80" t="s">
        <v>93</v>
      </c>
      <c r="C62" s="81"/>
      <c r="D62" s="81"/>
      <c r="E62" s="89"/>
      <c r="F62" s="89"/>
      <c r="G62" s="90"/>
      <c r="H62" s="89"/>
    </row>
    <row r="63" spans="1:10" ht="15" thickBot="1" x14ac:dyDescent="0.35">
      <c r="A63" s="79">
        <v>9</v>
      </c>
      <c r="B63" s="68" t="s">
        <v>245</v>
      </c>
      <c r="C63" s="81"/>
      <c r="D63" s="81"/>
      <c r="E63" s="89"/>
      <c r="F63" s="89"/>
      <c r="G63" s="90"/>
      <c r="H63" s="89"/>
    </row>
    <row r="64" spans="1:10" ht="87" thickBot="1" x14ac:dyDescent="0.35">
      <c r="A64" s="81"/>
      <c r="B64" s="2" t="s">
        <v>100</v>
      </c>
      <c r="C64" s="234" t="s">
        <v>66</v>
      </c>
      <c r="D64" s="235"/>
      <c r="E64" s="235"/>
      <c r="F64" s="235"/>
      <c r="G64" s="235"/>
      <c r="H64" s="236"/>
    </row>
    <row r="65" spans="1:8" ht="14.4" customHeight="1" x14ac:dyDescent="0.3">
      <c r="B65" s="82"/>
      <c r="C65" s="72"/>
      <c r="D65" s="72"/>
      <c r="E65" s="91"/>
      <c r="F65" s="91"/>
      <c r="G65" s="91"/>
      <c r="H65" s="91"/>
    </row>
    <row r="66" spans="1:8" ht="14.4" customHeight="1" x14ac:dyDescent="0.3">
      <c r="A66" s="83" t="s">
        <v>50</v>
      </c>
      <c r="B66" s="237" t="s">
        <v>111</v>
      </c>
      <c r="C66" s="237"/>
      <c r="D66" s="237"/>
      <c r="E66" s="237"/>
      <c r="F66" s="237"/>
      <c r="G66" s="237"/>
      <c r="H66" s="237"/>
    </row>
    <row r="67" spans="1:8" ht="34.200000000000003" customHeight="1" x14ac:dyDescent="0.3">
      <c r="A67" s="83" t="s">
        <v>51</v>
      </c>
      <c r="B67" s="237" t="s">
        <v>102</v>
      </c>
      <c r="C67" s="237"/>
      <c r="D67" s="237"/>
      <c r="E67" s="237"/>
      <c r="F67" s="237"/>
      <c r="G67" s="237"/>
      <c r="H67" s="237"/>
    </row>
    <row r="68" spans="1:8" x14ac:dyDescent="0.3">
      <c r="A68" s="83" t="s">
        <v>160</v>
      </c>
      <c r="B68" s="238" t="s">
        <v>161</v>
      </c>
      <c r="C68" s="238"/>
      <c r="D68" s="238"/>
      <c r="E68" s="238"/>
      <c r="F68" s="238"/>
      <c r="G68" s="238"/>
      <c r="H68" s="238"/>
    </row>
    <row r="69" spans="1:8" x14ac:dyDescent="0.3">
      <c r="A69" s="83" t="s">
        <v>163</v>
      </c>
      <c r="B69" t="s">
        <v>236</v>
      </c>
    </row>
    <row r="71" spans="1:8" x14ac:dyDescent="0.3">
      <c r="A71" s="68" t="s">
        <v>67</v>
      </c>
    </row>
    <row r="73" spans="1:8" x14ac:dyDescent="0.3">
      <c r="A73" t="s">
        <v>68</v>
      </c>
    </row>
    <row r="75" spans="1:8" x14ac:dyDescent="0.3">
      <c r="A75" t="s">
        <v>69</v>
      </c>
    </row>
    <row r="78" spans="1:8" x14ac:dyDescent="0.3">
      <c r="A78" s="68" t="s">
        <v>70</v>
      </c>
      <c r="C78" s="68" t="s">
        <v>70</v>
      </c>
    </row>
    <row r="80" spans="1:8" x14ac:dyDescent="0.3">
      <c r="A80" t="s">
        <v>68</v>
      </c>
      <c r="C80" t="s">
        <v>68</v>
      </c>
    </row>
    <row r="83" spans="1:3" x14ac:dyDescent="0.3">
      <c r="A83" t="s">
        <v>69</v>
      </c>
      <c r="C83" t="s">
        <v>69</v>
      </c>
    </row>
  </sheetData>
  <mergeCells count="5">
    <mergeCell ref="C61:H61"/>
    <mergeCell ref="C64:H64"/>
    <mergeCell ref="B66:H66"/>
    <mergeCell ref="B67:H67"/>
    <mergeCell ref="B68:H68"/>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tabColor rgb="FFFF0000"/>
    <pageSetUpPr fitToPage="1"/>
  </sheetPr>
  <dimension ref="A1:AC110"/>
  <sheetViews>
    <sheetView zoomScaleNormal="100" workbookViewId="0"/>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86" customWidth="1"/>
    <col min="6" max="6" width="12.109375" style="86" customWidth="1"/>
    <col min="7" max="7" width="11.33203125" style="86" customWidth="1"/>
    <col min="8" max="8" width="10.88671875" style="86" customWidth="1"/>
    <col min="9" max="9" width="25.77734375" style="97" bestFit="1" customWidth="1"/>
    <col min="10" max="10" width="27.33203125" style="86" bestFit="1" customWidth="1"/>
    <col min="11" max="11" width="45.88671875" bestFit="1" customWidth="1"/>
    <col min="13" max="15" width="0" hidden="1" customWidth="1"/>
    <col min="16" max="16" width="8.88671875" style="96"/>
    <col min="17" max="17" width="21" bestFit="1" customWidth="1"/>
    <col min="18" max="18" width="11.6640625" style="86" bestFit="1" customWidth="1"/>
    <col min="28" max="28" width="9.33203125" bestFit="1" customWidth="1"/>
    <col min="29" max="29" width="10.109375" bestFit="1" customWidth="1"/>
  </cols>
  <sheetData>
    <row r="1" spans="1:8" x14ac:dyDescent="0.3">
      <c r="G1" s="96"/>
      <c r="H1" s="87" t="s">
        <v>96</v>
      </c>
    </row>
    <row r="2" spans="1:8" x14ac:dyDescent="0.3">
      <c r="A2" s="144" t="s">
        <v>14</v>
      </c>
      <c r="B2" s="25" t="str">
        <f>A_Centralizarelucrari!C5</f>
        <v>Giurgiu</v>
      </c>
    </row>
    <row r="3" spans="1:8" x14ac:dyDescent="0.3">
      <c r="A3" s="144" t="s">
        <v>15</v>
      </c>
      <c r="B3" s="25" t="str">
        <f>A_Centralizarelucrari!C6</f>
        <v>Adunatii Copaceni ; Comana</v>
      </c>
    </row>
    <row r="4" spans="1:8" x14ac:dyDescent="0.3">
      <c r="A4" s="144" t="s">
        <v>16</v>
      </c>
      <c r="B4" s="25" t="str">
        <f>A_Centralizarelucrari!C7</f>
        <v>MEGA_GR_2026_072</v>
      </c>
    </row>
    <row r="5" spans="1:8" x14ac:dyDescent="0.3">
      <c r="A5" s="144" t="s">
        <v>17</v>
      </c>
      <c r="B5" s="65">
        <f>A_Centralizarelucrari!C8</f>
        <v>46295</v>
      </c>
    </row>
    <row r="6" spans="1:8" ht="28.8" x14ac:dyDescent="0.3">
      <c r="A6" s="145" t="s">
        <v>18</v>
      </c>
      <c r="B6" s="65">
        <f>A_Centralizarelucrari!C9</f>
        <v>46317</v>
      </c>
    </row>
    <row r="8" spans="1:8" x14ac:dyDescent="0.3">
      <c r="A8" s="144" t="s">
        <v>49</v>
      </c>
      <c r="F8" s="165"/>
    </row>
    <row r="9" spans="1:8" ht="51.75" customHeight="1" x14ac:dyDescent="0.3">
      <c r="A9" s="146" t="s">
        <v>43</v>
      </c>
      <c r="B9" s="98" t="s">
        <v>32</v>
      </c>
      <c r="C9" s="99" t="s">
        <v>33</v>
      </c>
      <c r="D9" s="100" t="s">
        <v>34</v>
      </c>
      <c r="E9" s="101" t="s">
        <v>114</v>
      </c>
      <c r="F9" s="166" t="s">
        <v>56</v>
      </c>
      <c r="G9" s="101" t="s">
        <v>57</v>
      </c>
      <c r="H9" s="101" t="s">
        <v>52</v>
      </c>
    </row>
    <row r="10" spans="1:8" x14ac:dyDescent="0.3">
      <c r="A10" s="147"/>
      <c r="B10" s="103" t="s">
        <v>107</v>
      </c>
      <c r="C10" s="102"/>
      <c r="D10" s="102"/>
      <c r="E10" s="104"/>
      <c r="F10" s="167">
        <f>F11+F17+F16</f>
        <v>688.57142857142856</v>
      </c>
      <c r="G10" s="105"/>
      <c r="H10" s="167">
        <f>H11+H17+H16</f>
        <v>0</v>
      </c>
    </row>
    <row r="11" spans="1:8" ht="16.5" customHeight="1" x14ac:dyDescent="0.3">
      <c r="A11" s="148" t="s">
        <v>237</v>
      </c>
      <c r="B11" s="137" t="s">
        <v>60</v>
      </c>
      <c r="C11" s="138" t="s">
        <v>35</v>
      </c>
      <c r="D11" s="134">
        <f>Centralizator!K11</f>
        <v>4</v>
      </c>
      <c r="E11" s="135"/>
      <c r="F11" s="136">
        <f>SUM(F12:F15)</f>
        <v>400.95238095238096</v>
      </c>
      <c r="G11" s="136"/>
      <c r="H11" s="136">
        <f>SUM(H12:H15)</f>
        <v>0</v>
      </c>
    </row>
    <row r="12" spans="1:8" x14ac:dyDescent="0.3">
      <c r="A12" s="149" t="s">
        <v>237</v>
      </c>
      <c r="B12" s="94" t="s">
        <v>58</v>
      </c>
      <c r="C12" s="106" t="s">
        <v>35</v>
      </c>
      <c r="D12" s="107">
        <v>1</v>
      </c>
      <c r="E12" s="108">
        <v>400.95238095238096</v>
      </c>
      <c r="F12" s="111">
        <f>E12*D12</f>
        <v>400.95238095238096</v>
      </c>
      <c r="G12" s="109"/>
      <c r="H12" s="109">
        <f t="shared" ref="H12:H17" si="0">G12*D12</f>
        <v>0</v>
      </c>
    </row>
    <row r="13" spans="1:8" x14ac:dyDescent="0.3">
      <c r="A13" s="149" t="s">
        <v>238</v>
      </c>
      <c r="B13" s="94" t="s">
        <v>82</v>
      </c>
      <c r="C13" s="106" t="s">
        <v>35</v>
      </c>
      <c r="D13" s="107">
        <v>0</v>
      </c>
      <c r="E13" s="108">
        <v>400.95238095238096</v>
      </c>
      <c r="F13" s="111">
        <f t="shared" ref="F13:F15" si="1">E13*D13</f>
        <v>0</v>
      </c>
      <c r="G13" s="109"/>
      <c r="H13" s="109">
        <f t="shared" si="0"/>
        <v>0</v>
      </c>
    </row>
    <row r="14" spans="1:8" x14ac:dyDescent="0.3">
      <c r="A14" s="149" t="s">
        <v>239</v>
      </c>
      <c r="B14" s="94" t="s">
        <v>85</v>
      </c>
      <c r="C14" s="106" t="s">
        <v>35</v>
      </c>
      <c r="D14" s="107">
        <v>0</v>
      </c>
      <c r="E14" s="108">
        <v>400.95238095238096</v>
      </c>
      <c r="F14" s="111">
        <f t="shared" si="1"/>
        <v>0</v>
      </c>
      <c r="G14" s="109"/>
      <c r="H14" s="109">
        <f t="shared" si="0"/>
        <v>0</v>
      </c>
    </row>
    <row r="15" spans="1:8" x14ac:dyDescent="0.3">
      <c r="A15" s="149" t="s">
        <v>240</v>
      </c>
      <c r="B15" s="94" t="s">
        <v>81</v>
      </c>
      <c r="C15" s="106" t="s">
        <v>35</v>
      </c>
      <c r="D15" s="107">
        <v>0</v>
      </c>
      <c r="E15" s="108">
        <v>400.95238095238096</v>
      </c>
      <c r="F15" s="111">
        <f t="shared" si="1"/>
        <v>0</v>
      </c>
      <c r="G15" s="109"/>
      <c r="H15" s="109">
        <f t="shared" si="0"/>
        <v>0</v>
      </c>
    </row>
    <row r="16" spans="1:8" x14ac:dyDescent="0.3">
      <c r="A16" s="148" t="s">
        <v>238</v>
      </c>
      <c r="B16" s="132" t="s">
        <v>246</v>
      </c>
      <c r="C16" s="138" t="s">
        <v>35</v>
      </c>
      <c r="D16" s="134">
        <f>D11</f>
        <v>4</v>
      </c>
      <c r="E16" s="140">
        <v>61.904761904761905</v>
      </c>
      <c r="F16" s="136">
        <f>E16*D16</f>
        <v>247.61904761904762</v>
      </c>
      <c r="G16" s="141"/>
      <c r="H16" s="136">
        <f t="shared" si="0"/>
        <v>0</v>
      </c>
    </row>
    <row r="17" spans="1:18" ht="28.8" x14ac:dyDescent="0.3">
      <c r="A17" s="148">
        <v>2</v>
      </c>
      <c r="B17" s="139" t="s">
        <v>166</v>
      </c>
      <c r="C17" s="138" t="s">
        <v>35</v>
      </c>
      <c r="D17" s="134">
        <f>D12+D13</f>
        <v>1</v>
      </c>
      <c r="E17" s="140">
        <v>40</v>
      </c>
      <c r="F17" s="136">
        <f>E17*D17</f>
        <v>40</v>
      </c>
      <c r="G17" s="141"/>
      <c r="H17" s="136">
        <f t="shared" si="0"/>
        <v>0</v>
      </c>
    </row>
    <row r="18" spans="1:18" s="68" customFormat="1" x14ac:dyDescent="0.3">
      <c r="A18" s="168"/>
      <c r="B18" s="103" t="s">
        <v>108</v>
      </c>
      <c r="C18" s="169"/>
      <c r="D18" s="170"/>
      <c r="E18" s="171"/>
      <c r="F18" s="167">
        <f>F19+F33+F35+F40+F44+F48+F62</f>
        <v>2176.4285714285716</v>
      </c>
      <c r="G18" s="167"/>
      <c r="H18" s="167">
        <f>H19+H33+H35+H40+H44+H48+H62</f>
        <v>-891.42857142857133</v>
      </c>
      <c r="I18" s="172"/>
      <c r="J18" s="96"/>
      <c r="P18" s="96"/>
      <c r="R18" s="96"/>
    </row>
    <row r="19" spans="1:18" s="68" customFormat="1" x14ac:dyDescent="0.3">
      <c r="A19" s="151">
        <v>3</v>
      </c>
      <c r="B19" s="132" t="s">
        <v>208</v>
      </c>
      <c r="C19" s="133" t="s">
        <v>35</v>
      </c>
      <c r="D19" s="134">
        <f>SUM(D20:D32)</f>
        <v>1</v>
      </c>
      <c r="E19" s="135"/>
      <c r="F19" s="136">
        <f>SUM(F20:F32)</f>
        <v>0</v>
      </c>
      <c r="G19" s="136"/>
      <c r="H19" s="136">
        <f>SUM(H20:H32)</f>
        <v>0</v>
      </c>
      <c r="I19" s="110"/>
      <c r="J19" s="96"/>
      <c r="P19" s="96"/>
      <c r="R19" s="96"/>
    </row>
    <row r="20" spans="1:18" x14ac:dyDescent="0.3">
      <c r="A20" s="149">
        <v>3.1</v>
      </c>
      <c r="B20" s="94" t="s">
        <v>210</v>
      </c>
      <c r="C20" s="106" t="s">
        <v>35</v>
      </c>
      <c r="D20" s="107">
        <v>0</v>
      </c>
      <c r="E20" s="108">
        <v>0</v>
      </c>
      <c r="F20" s="111">
        <f t="shared" ref="F20" si="2">E20*D20</f>
        <v>0</v>
      </c>
      <c r="G20" s="109">
        <v>0</v>
      </c>
      <c r="H20" s="109">
        <f t="shared" ref="H20:H22" si="3">G20*D20</f>
        <v>0</v>
      </c>
    </row>
    <row r="21" spans="1:18" x14ac:dyDescent="0.3">
      <c r="A21" s="149">
        <v>3.2</v>
      </c>
      <c r="B21" s="94" t="s">
        <v>115</v>
      </c>
      <c r="C21" s="106" t="s">
        <v>35</v>
      </c>
      <c r="D21" s="107">
        <v>0</v>
      </c>
      <c r="E21" s="108">
        <v>6.3498864000000079</v>
      </c>
      <c r="F21" s="111">
        <f>E21*D21</f>
        <v>0</v>
      </c>
      <c r="G21" s="109"/>
      <c r="H21" s="109">
        <f t="shared" ref="H21" si="4">G21*D21</f>
        <v>0</v>
      </c>
    </row>
    <row r="22" spans="1:18" x14ac:dyDescent="0.3">
      <c r="A22" s="149">
        <v>3.3</v>
      </c>
      <c r="B22" s="94" t="s">
        <v>165</v>
      </c>
      <c r="C22" s="106" t="s">
        <v>35</v>
      </c>
      <c r="D22" s="107">
        <v>1</v>
      </c>
      <c r="E22" s="108">
        <v>0</v>
      </c>
      <c r="F22" s="111">
        <f t="shared" ref="F22:F32" si="5">E22*D22</f>
        <v>0</v>
      </c>
      <c r="G22" s="109">
        <v>0</v>
      </c>
      <c r="H22" s="109">
        <f t="shared" si="3"/>
        <v>0</v>
      </c>
    </row>
    <row r="23" spans="1:18" x14ac:dyDescent="0.3">
      <c r="A23" s="149">
        <v>3.4</v>
      </c>
      <c r="B23" s="94" t="s">
        <v>73</v>
      </c>
      <c r="C23" s="106" t="s">
        <v>35</v>
      </c>
      <c r="D23" s="107">
        <v>0</v>
      </c>
      <c r="E23" s="108">
        <v>14.232503999999992</v>
      </c>
      <c r="F23" s="111">
        <f t="shared" si="5"/>
        <v>0</v>
      </c>
      <c r="G23" s="109"/>
      <c r="H23" s="109">
        <f>G23*D23</f>
        <v>0</v>
      </c>
    </row>
    <row r="24" spans="1:18" x14ac:dyDescent="0.3">
      <c r="A24" s="149">
        <v>3.5</v>
      </c>
      <c r="B24" s="94" t="s">
        <v>71</v>
      </c>
      <c r="C24" s="106" t="s">
        <v>35</v>
      </c>
      <c r="D24" s="107">
        <v>0</v>
      </c>
      <c r="E24" s="108">
        <v>17.790629999999997</v>
      </c>
      <c r="F24" s="111">
        <f t="shared" si="5"/>
        <v>0</v>
      </c>
      <c r="G24" s="109"/>
      <c r="H24" s="109">
        <f t="shared" ref="H24:H34" si="6">G24*D24</f>
        <v>0</v>
      </c>
    </row>
    <row r="25" spans="1:18" x14ac:dyDescent="0.3">
      <c r="A25" s="149">
        <v>3.6</v>
      </c>
      <c r="B25" s="94" t="s">
        <v>72</v>
      </c>
      <c r="C25" s="106" t="s">
        <v>35</v>
      </c>
      <c r="D25" s="107">
        <v>0</v>
      </c>
      <c r="E25" s="108">
        <v>16.969524</v>
      </c>
      <c r="F25" s="111">
        <f t="shared" si="5"/>
        <v>0</v>
      </c>
      <c r="G25" s="109"/>
      <c r="H25" s="109">
        <f t="shared" si="6"/>
        <v>0</v>
      </c>
    </row>
    <row r="26" spans="1:18" x14ac:dyDescent="0.3">
      <c r="A26" s="149">
        <v>3.7</v>
      </c>
      <c r="B26" s="94" t="s">
        <v>74</v>
      </c>
      <c r="C26" s="106" t="s">
        <v>35</v>
      </c>
      <c r="D26" s="107">
        <v>0</v>
      </c>
      <c r="E26" s="108">
        <v>47.788369199999984</v>
      </c>
      <c r="F26" s="111">
        <f t="shared" si="5"/>
        <v>0</v>
      </c>
      <c r="G26" s="109"/>
      <c r="H26" s="109">
        <f t="shared" si="6"/>
        <v>0</v>
      </c>
    </row>
    <row r="27" spans="1:18" x14ac:dyDescent="0.3">
      <c r="A27" s="149">
        <v>3.8</v>
      </c>
      <c r="B27" s="94" t="s">
        <v>75</v>
      </c>
      <c r="C27" s="106" t="s">
        <v>35</v>
      </c>
      <c r="D27" s="107">
        <v>0</v>
      </c>
      <c r="E27" s="108">
        <v>55.287804000000001</v>
      </c>
      <c r="F27" s="111">
        <f t="shared" si="5"/>
        <v>0</v>
      </c>
      <c r="G27" s="109"/>
      <c r="H27" s="109">
        <f t="shared" si="6"/>
        <v>0</v>
      </c>
    </row>
    <row r="28" spans="1:18" x14ac:dyDescent="0.3">
      <c r="A28" s="149">
        <v>3.9</v>
      </c>
      <c r="B28" s="94" t="s">
        <v>76</v>
      </c>
      <c r="C28" s="106" t="s">
        <v>35</v>
      </c>
      <c r="D28" s="107">
        <v>0</v>
      </c>
      <c r="E28" s="108">
        <v>64.265229600000012</v>
      </c>
      <c r="F28" s="111">
        <f t="shared" si="5"/>
        <v>0</v>
      </c>
      <c r="G28" s="109"/>
      <c r="H28" s="109">
        <f t="shared" si="6"/>
        <v>0</v>
      </c>
    </row>
    <row r="29" spans="1:18" x14ac:dyDescent="0.3">
      <c r="A29" s="149">
        <v>3.1</v>
      </c>
      <c r="B29" s="94" t="s">
        <v>77</v>
      </c>
      <c r="C29" s="106" t="s">
        <v>35</v>
      </c>
      <c r="D29" s="107">
        <v>0</v>
      </c>
      <c r="E29" s="108">
        <v>65.688479999999998</v>
      </c>
      <c r="F29" s="111">
        <f t="shared" si="5"/>
        <v>0</v>
      </c>
      <c r="G29" s="109"/>
      <c r="H29" s="109">
        <f t="shared" si="6"/>
        <v>0</v>
      </c>
    </row>
    <row r="30" spans="1:18" x14ac:dyDescent="0.3">
      <c r="A30" s="149">
        <v>3.1</v>
      </c>
      <c r="B30" s="94" t="s">
        <v>251</v>
      </c>
      <c r="C30" s="106" t="s">
        <v>35</v>
      </c>
      <c r="D30" s="107">
        <v>0</v>
      </c>
      <c r="E30" s="108">
        <v>230.73078599999997</v>
      </c>
      <c r="F30" s="111">
        <f t="shared" ref="F30" si="7">E30*D30</f>
        <v>0</v>
      </c>
      <c r="G30" s="109"/>
      <c r="H30" s="109">
        <f t="shared" ref="H30" si="8">G30*D30</f>
        <v>0</v>
      </c>
    </row>
    <row r="31" spans="1:18" x14ac:dyDescent="0.3">
      <c r="A31" s="149">
        <v>3.1</v>
      </c>
      <c r="B31" s="94" t="s">
        <v>78</v>
      </c>
      <c r="C31" s="106" t="s">
        <v>35</v>
      </c>
      <c r="D31" s="107">
        <v>0</v>
      </c>
      <c r="E31" s="108">
        <v>325.81486080000002</v>
      </c>
      <c r="F31" s="111">
        <f t="shared" si="5"/>
        <v>0</v>
      </c>
      <c r="G31" s="109"/>
      <c r="H31" s="109">
        <f t="shared" si="6"/>
        <v>0</v>
      </c>
    </row>
    <row r="32" spans="1:18" x14ac:dyDescent="0.3">
      <c r="A32" s="149">
        <v>3.12</v>
      </c>
      <c r="B32" s="94" t="s">
        <v>84</v>
      </c>
      <c r="C32" s="106" t="s">
        <v>35</v>
      </c>
      <c r="D32" s="107">
        <v>0</v>
      </c>
      <c r="E32" s="108">
        <v>171.33745200000001</v>
      </c>
      <c r="F32" s="111">
        <f t="shared" si="5"/>
        <v>0</v>
      </c>
      <c r="G32" s="109"/>
      <c r="H32" s="109">
        <f t="shared" ref="H32" si="9">G32*D32</f>
        <v>0</v>
      </c>
    </row>
    <row r="33" spans="1:29" x14ac:dyDescent="0.3">
      <c r="A33" s="151">
        <v>4</v>
      </c>
      <c r="B33" s="132" t="s">
        <v>209</v>
      </c>
      <c r="C33" s="133"/>
      <c r="D33" s="134"/>
      <c r="E33" s="135"/>
      <c r="F33" s="136">
        <f>F34</f>
        <v>0</v>
      </c>
      <c r="G33" s="136"/>
      <c r="H33" s="136">
        <f>H34</f>
        <v>0</v>
      </c>
    </row>
    <row r="34" spans="1:29" x14ac:dyDescent="0.3">
      <c r="A34" s="149">
        <v>4.0999999999999996</v>
      </c>
      <c r="B34" s="94" t="s">
        <v>97</v>
      </c>
      <c r="C34" s="106" t="s">
        <v>35</v>
      </c>
      <c r="D34" s="107">
        <v>0</v>
      </c>
      <c r="E34" s="108"/>
      <c r="F34" s="111">
        <f>D34*74.78</f>
        <v>0</v>
      </c>
      <c r="G34" s="109"/>
      <c r="H34" s="109">
        <f t="shared" si="6"/>
        <v>0</v>
      </c>
    </row>
    <row r="35" spans="1:29" x14ac:dyDescent="0.3">
      <c r="A35" s="151">
        <v>5</v>
      </c>
      <c r="B35" s="142" t="s">
        <v>168</v>
      </c>
      <c r="C35" s="138" t="s">
        <v>59</v>
      </c>
      <c r="D35" s="135">
        <f>A_Centralizarelucrari!A47+A_Centralizarelucrari!B47+A_Centralizarelucrari!C47</f>
        <v>12.5</v>
      </c>
      <c r="E35" s="135"/>
      <c r="F35" s="136">
        <f>SUM(F36:F39)</f>
        <v>1947.1428571428571</v>
      </c>
      <c r="G35" s="141"/>
      <c r="H35" s="136">
        <f>SUM(H36:H39)</f>
        <v>0</v>
      </c>
    </row>
    <row r="36" spans="1:29" x14ac:dyDescent="0.3">
      <c r="A36" s="149">
        <v>5.0999999999999996</v>
      </c>
      <c r="B36" s="112" t="s">
        <v>98</v>
      </c>
      <c r="C36" s="106" t="s">
        <v>59</v>
      </c>
      <c r="D36" s="108">
        <f>D19-D38</f>
        <v>1</v>
      </c>
      <c r="E36" s="108">
        <v>948.57142857142856</v>
      </c>
      <c r="F36" s="111">
        <f>E36*D36</f>
        <v>948.57142857142856</v>
      </c>
      <c r="G36" s="109"/>
      <c r="H36" s="109">
        <f>G36*D36</f>
        <v>0</v>
      </c>
      <c r="T36" s="86"/>
      <c r="V36" s="86"/>
      <c r="X36" s="86"/>
      <c r="Z36" s="86"/>
    </row>
    <row r="37" spans="1:29" x14ac:dyDescent="0.3">
      <c r="A37" s="149">
        <v>5.2</v>
      </c>
      <c r="B37" s="112" t="s">
        <v>116</v>
      </c>
      <c r="C37" s="106" t="s">
        <v>59</v>
      </c>
      <c r="D37" s="108">
        <v>4.5</v>
      </c>
      <c r="E37" s="108">
        <v>221.9047619047619</v>
      </c>
      <c r="F37" s="111">
        <f t="shared" ref="F37:F39" si="10">E37*D37</f>
        <v>998.57142857142856</v>
      </c>
      <c r="G37" s="109"/>
      <c r="H37" s="109">
        <f>G37*D37</f>
        <v>0</v>
      </c>
      <c r="S37" s="86"/>
      <c r="T37" s="86"/>
      <c r="U37" s="86"/>
      <c r="V37" s="86"/>
      <c r="W37" s="86"/>
      <c r="X37" s="86"/>
      <c r="Y37" s="86"/>
      <c r="Z37" s="86"/>
      <c r="AA37" s="86"/>
      <c r="AB37" s="190"/>
    </row>
    <row r="38" spans="1:29" x14ac:dyDescent="0.3">
      <c r="A38" s="149">
        <v>5.3</v>
      </c>
      <c r="B38" s="112" t="s">
        <v>99</v>
      </c>
      <c r="C38" s="106" t="s">
        <v>59</v>
      </c>
      <c r="D38" s="108">
        <v>0</v>
      </c>
      <c r="E38" s="108">
        <v>1053.3333333333333</v>
      </c>
      <c r="F38" s="111">
        <f t="shared" si="10"/>
        <v>0</v>
      </c>
      <c r="G38" s="109"/>
      <c r="H38" s="109">
        <f>G38*D38</f>
        <v>0</v>
      </c>
      <c r="S38" s="86"/>
      <c r="T38" s="86"/>
      <c r="U38" s="86"/>
      <c r="V38" s="86"/>
      <c r="W38" s="86"/>
      <c r="X38" s="86"/>
      <c r="Y38" s="86"/>
      <c r="Z38" s="86"/>
      <c r="AA38" s="86"/>
      <c r="AB38" s="190"/>
    </row>
    <row r="39" spans="1:29" x14ac:dyDescent="0.3">
      <c r="A39" s="149">
        <v>5.4</v>
      </c>
      <c r="B39" s="112" t="s">
        <v>117</v>
      </c>
      <c r="C39" s="106" t="s">
        <v>59</v>
      </c>
      <c r="D39" s="108">
        <v>0</v>
      </c>
      <c r="E39" s="108">
        <v>225.71428571428569</v>
      </c>
      <c r="F39" s="111">
        <f t="shared" si="10"/>
        <v>0</v>
      </c>
      <c r="G39" s="109"/>
      <c r="H39" s="109">
        <f>G39*D39</f>
        <v>0</v>
      </c>
      <c r="S39" s="86"/>
      <c r="T39" s="86"/>
      <c r="U39" s="86"/>
      <c r="V39" s="86"/>
      <c r="W39" s="86"/>
      <c r="X39" s="86"/>
      <c r="Y39" s="86"/>
      <c r="Z39" s="86"/>
      <c r="AA39" s="86"/>
      <c r="AB39" s="190"/>
    </row>
    <row r="40" spans="1:29" x14ac:dyDescent="0.3">
      <c r="A40" s="151">
        <v>6</v>
      </c>
      <c r="B40" s="132" t="s">
        <v>61</v>
      </c>
      <c r="C40" s="133"/>
      <c r="D40" s="134"/>
      <c r="E40" s="135"/>
      <c r="F40" s="136">
        <f>SUM(F41:F43)</f>
        <v>-2.3809523809523228</v>
      </c>
      <c r="G40" s="136"/>
      <c r="H40" s="136">
        <f>SUM(H41:H43)</f>
        <v>-891.42857142857133</v>
      </c>
      <c r="S40" s="86"/>
      <c r="T40" s="86"/>
      <c r="U40" s="86"/>
      <c r="V40" s="86"/>
      <c r="W40" s="86"/>
      <c r="X40" s="86"/>
      <c r="Y40" s="86"/>
      <c r="Z40" s="86"/>
      <c r="AA40" s="86"/>
      <c r="AB40" s="190"/>
    </row>
    <row r="41" spans="1:29" ht="28.8" x14ac:dyDescent="0.3">
      <c r="A41" s="149" t="s">
        <v>241</v>
      </c>
      <c r="B41" s="95" t="s">
        <v>80</v>
      </c>
      <c r="C41" s="106" t="s">
        <v>59</v>
      </c>
      <c r="D41" s="184">
        <f>-(D42+D43)</f>
        <v>-4.5</v>
      </c>
      <c r="E41" s="184">
        <v>198.09523809523807</v>
      </c>
      <c r="F41" s="185">
        <f>D41*E41</f>
        <v>-891.42857142857133</v>
      </c>
      <c r="G41" s="186"/>
      <c r="H41" s="185">
        <f>F41</f>
        <v>-891.42857142857133</v>
      </c>
      <c r="S41" s="86"/>
      <c r="T41" s="86"/>
      <c r="U41" s="86"/>
      <c r="V41" s="86"/>
      <c r="W41" s="86"/>
      <c r="X41" s="86"/>
      <c r="Y41" s="86"/>
      <c r="Z41" s="86"/>
      <c r="AA41" s="86"/>
      <c r="AB41" s="190"/>
      <c r="AC41" s="191"/>
    </row>
    <row r="42" spans="1:29" ht="28.8" x14ac:dyDescent="0.3">
      <c r="A42" s="149" t="s">
        <v>242</v>
      </c>
      <c r="B42" s="95" t="s">
        <v>118</v>
      </c>
      <c r="C42" s="106" t="s">
        <v>59</v>
      </c>
      <c r="D42" s="108">
        <v>3.5</v>
      </c>
      <c r="E42" s="108">
        <v>199.04761904761904</v>
      </c>
      <c r="F42" s="111">
        <f>E42*D42</f>
        <v>696.66666666666663</v>
      </c>
      <c r="G42" s="109"/>
      <c r="H42" s="109">
        <f>G42*D42</f>
        <v>0</v>
      </c>
    </row>
    <row r="43" spans="1:29" x14ac:dyDescent="0.3">
      <c r="A43" s="149" t="s">
        <v>243</v>
      </c>
      <c r="B43" s="114" t="s">
        <v>103</v>
      </c>
      <c r="C43" s="106" t="s">
        <v>35</v>
      </c>
      <c r="D43" s="108">
        <v>1</v>
      </c>
      <c r="E43" s="108">
        <v>192.38095238095238</v>
      </c>
      <c r="F43" s="111">
        <f>E43*D43</f>
        <v>192.38095238095238</v>
      </c>
      <c r="G43" s="109"/>
      <c r="H43" s="109">
        <f t="shared" ref="H43:H47" si="11">G43*D43</f>
        <v>0</v>
      </c>
    </row>
    <row r="44" spans="1:29" x14ac:dyDescent="0.3">
      <c r="A44" s="151">
        <v>7</v>
      </c>
      <c r="B44" s="132" t="s">
        <v>167</v>
      </c>
      <c r="C44" s="133"/>
      <c r="D44" s="134"/>
      <c r="E44" s="135"/>
      <c r="F44" s="136">
        <f>SUM(F45:F47)</f>
        <v>20.952380952380953</v>
      </c>
      <c r="G44" s="136"/>
      <c r="H44" s="136">
        <f>SUM(H45:H47)</f>
        <v>0</v>
      </c>
    </row>
    <row r="45" spans="1:29" x14ac:dyDescent="0.3">
      <c r="A45" s="149">
        <v>7.1</v>
      </c>
      <c r="B45" s="114" t="s">
        <v>104</v>
      </c>
      <c r="C45" s="106" t="s">
        <v>59</v>
      </c>
      <c r="D45" s="108">
        <v>0.5</v>
      </c>
      <c r="E45" s="108">
        <v>41.904761904761905</v>
      </c>
      <c r="F45" s="111">
        <f t="shared" ref="F45:F47" si="12">E45*D45</f>
        <v>20.952380952380953</v>
      </c>
      <c r="G45" s="109"/>
      <c r="H45" s="109">
        <f t="shared" ref="H45" si="13">G45*D45</f>
        <v>0</v>
      </c>
    </row>
    <row r="46" spans="1:29" x14ac:dyDescent="0.3">
      <c r="A46" s="149">
        <v>7.2</v>
      </c>
      <c r="B46" s="114" t="s">
        <v>105</v>
      </c>
      <c r="C46" s="106" t="s">
        <v>59</v>
      </c>
      <c r="D46" s="108">
        <v>0</v>
      </c>
      <c r="E46" s="108">
        <v>52.38095238095238</v>
      </c>
      <c r="F46" s="111">
        <f t="shared" si="12"/>
        <v>0</v>
      </c>
      <c r="G46" s="109"/>
      <c r="H46" s="109">
        <f t="shared" si="11"/>
        <v>0</v>
      </c>
    </row>
    <row r="47" spans="1:29" x14ac:dyDescent="0.3">
      <c r="A47" s="149">
        <v>7.3</v>
      </c>
      <c r="B47" s="114" t="s">
        <v>106</v>
      </c>
      <c r="C47" s="106" t="s">
        <v>59</v>
      </c>
      <c r="D47" s="108">
        <v>0</v>
      </c>
      <c r="E47" s="108">
        <v>110.47619047619047</v>
      </c>
      <c r="F47" s="111">
        <f t="shared" si="12"/>
        <v>0</v>
      </c>
      <c r="G47" s="109"/>
      <c r="H47" s="109">
        <f t="shared" si="11"/>
        <v>0</v>
      </c>
    </row>
    <row r="48" spans="1:29" s="68" customFormat="1" x14ac:dyDescent="0.3">
      <c r="A48" s="151">
        <v>8</v>
      </c>
      <c r="B48" s="132" t="s">
        <v>169</v>
      </c>
      <c r="C48" s="133"/>
      <c r="D48" s="134"/>
      <c r="E48" s="135"/>
      <c r="F48" s="136">
        <f>F49+F55</f>
        <v>0</v>
      </c>
      <c r="G48" s="136"/>
      <c r="H48" s="136">
        <f>H49+H55</f>
        <v>0</v>
      </c>
      <c r="I48" s="97"/>
      <c r="J48" s="96"/>
      <c r="P48" s="96"/>
      <c r="R48" s="96"/>
    </row>
    <row r="49" spans="1:22" x14ac:dyDescent="0.3">
      <c r="A49" s="150">
        <v>8.1</v>
      </c>
      <c r="B49" s="115" t="s">
        <v>46</v>
      </c>
      <c r="C49" s="116"/>
      <c r="D49" s="108"/>
      <c r="E49" s="108"/>
      <c r="F49" s="173">
        <f>SUM(F50:F54)</f>
        <v>0</v>
      </c>
      <c r="G49" s="174"/>
      <c r="H49" s="173">
        <f>SUM(H50:H54)</f>
        <v>0</v>
      </c>
      <c r="T49" s="70"/>
      <c r="V49" s="117"/>
    </row>
    <row r="50" spans="1:22" x14ac:dyDescent="0.3">
      <c r="A50" s="149" t="s">
        <v>170</v>
      </c>
      <c r="B50" s="95" t="s">
        <v>119</v>
      </c>
      <c r="C50" s="106" t="s">
        <v>36</v>
      </c>
      <c r="D50" s="118"/>
      <c r="E50" s="118">
        <v>29.52</v>
      </c>
      <c r="F50" s="111">
        <f>E50*D50</f>
        <v>0</v>
      </c>
      <c r="G50" s="109"/>
      <c r="H50" s="109">
        <f>G50*D50</f>
        <v>0</v>
      </c>
      <c r="J50" s="86">
        <v>29.523809523809522</v>
      </c>
    </row>
    <row r="51" spans="1:22" x14ac:dyDescent="0.3">
      <c r="A51" s="149" t="s">
        <v>171</v>
      </c>
      <c r="B51" s="119" t="s">
        <v>44</v>
      </c>
      <c r="C51" s="106" t="s">
        <v>36</v>
      </c>
      <c r="D51" s="118">
        <v>0</v>
      </c>
      <c r="E51" s="118">
        <v>59.76</v>
      </c>
      <c r="F51" s="111">
        <f t="shared" ref="F51:F54" si="14">E51*D51</f>
        <v>0</v>
      </c>
      <c r="G51" s="109"/>
      <c r="H51" s="109">
        <f t="shared" ref="H51:H54" si="15">G51*D51</f>
        <v>0</v>
      </c>
      <c r="J51" s="86">
        <v>49.523809523809518</v>
      </c>
      <c r="R51" s="96"/>
      <c r="T51" s="70"/>
      <c r="V51" s="117"/>
    </row>
    <row r="52" spans="1:22" x14ac:dyDescent="0.3">
      <c r="A52" s="149" t="s">
        <v>172</v>
      </c>
      <c r="B52" s="119" t="s">
        <v>112</v>
      </c>
      <c r="C52" s="106" t="s">
        <v>59</v>
      </c>
      <c r="D52" s="118">
        <v>0</v>
      </c>
      <c r="E52" s="118">
        <v>15</v>
      </c>
      <c r="F52" s="111">
        <f t="shared" si="14"/>
        <v>0</v>
      </c>
      <c r="G52" s="109"/>
      <c r="H52" s="109">
        <f>G52*D52</f>
        <v>0</v>
      </c>
      <c r="J52" s="86">
        <v>15</v>
      </c>
      <c r="R52" s="96"/>
      <c r="T52" s="70"/>
    </row>
    <row r="53" spans="1:22" x14ac:dyDescent="0.3">
      <c r="A53" s="149" t="s">
        <v>173</v>
      </c>
      <c r="B53" s="119" t="s">
        <v>45</v>
      </c>
      <c r="C53" s="106" t="s">
        <v>36</v>
      </c>
      <c r="D53" s="118">
        <v>0</v>
      </c>
      <c r="E53" s="118">
        <v>59.76</v>
      </c>
      <c r="F53" s="111">
        <f t="shared" ref="F53" si="16">E53*D53</f>
        <v>0</v>
      </c>
      <c r="G53" s="109"/>
      <c r="H53" s="109">
        <f t="shared" ref="H53" si="17">G53*D53</f>
        <v>0</v>
      </c>
      <c r="J53" s="86">
        <v>49.523809523809518</v>
      </c>
      <c r="R53" s="96"/>
      <c r="T53" s="70"/>
    </row>
    <row r="54" spans="1:22" x14ac:dyDescent="0.3">
      <c r="A54" s="149" t="s">
        <v>174</v>
      </c>
      <c r="B54" s="119" t="s">
        <v>121</v>
      </c>
      <c r="C54" s="106" t="s">
        <v>36</v>
      </c>
      <c r="D54" s="118">
        <v>0</v>
      </c>
      <c r="E54" s="118">
        <v>83.80952380952381</v>
      </c>
      <c r="F54" s="111">
        <f t="shared" si="14"/>
        <v>0</v>
      </c>
      <c r="G54" s="109"/>
      <c r="H54" s="109">
        <f t="shared" si="15"/>
        <v>0</v>
      </c>
      <c r="J54" s="86">
        <v>83.80952380952381</v>
      </c>
      <c r="R54" s="96"/>
      <c r="T54" s="70"/>
    </row>
    <row r="55" spans="1:22" x14ac:dyDescent="0.3">
      <c r="A55" s="150" t="s">
        <v>175</v>
      </c>
      <c r="B55" s="115" t="s">
        <v>47</v>
      </c>
      <c r="C55" s="116"/>
      <c r="D55" s="118"/>
      <c r="E55" s="118"/>
      <c r="F55" s="173">
        <f>SUM(F56:F61)</f>
        <v>0</v>
      </c>
      <c r="G55" s="174"/>
      <c r="H55" s="173">
        <f>SUM(H56:H61)</f>
        <v>0</v>
      </c>
      <c r="R55" s="96"/>
      <c r="T55" s="70"/>
    </row>
    <row r="56" spans="1:22" x14ac:dyDescent="0.3">
      <c r="A56" s="149" t="s">
        <v>176</v>
      </c>
      <c r="B56" s="119" t="s">
        <v>119</v>
      </c>
      <c r="C56" s="106" t="s">
        <v>36</v>
      </c>
      <c r="D56" s="118"/>
      <c r="E56" s="118">
        <v>29.523809523809522</v>
      </c>
      <c r="F56" s="111">
        <f t="shared" ref="F56" si="18">E56*D56</f>
        <v>0</v>
      </c>
      <c r="G56" s="109"/>
      <c r="H56" s="109">
        <f>G56*D56</f>
        <v>0</v>
      </c>
      <c r="J56" s="86">
        <v>24.76</v>
      </c>
      <c r="R56" s="96"/>
      <c r="T56" s="70"/>
    </row>
    <row r="57" spans="1:22" x14ac:dyDescent="0.3">
      <c r="A57" s="149" t="s">
        <v>177</v>
      </c>
      <c r="B57" s="119" t="s">
        <v>44</v>
      </c>
      <c r="C57" s="106" t="s">
        <v>36</v>
      </c>
      <c r="D57" s="118">
        <v>0</v>
      </c>
      <c r="E57" s="118">
        <v>74.285714285714278</v>
      </c>
      <c r="F57" s="111">
        <f t="shared" ref="F57:F61" si="19">E57*D57</f>
        <v>0</v>
      </c>
      <c r="G57" s="109"/>
      <c r="H57" s="109">
        <f>G57*D57</f>
        <v>0</v>
      </c>
      <c r="J57" s="86">
        <v>64.761904761904759</v>
      </c>
      <c r="R57" s="96"/>
      <c r="T57" s="70"/>
    </row>
    <row r="58" spans="1:22" x14ac:dyDescent="0.3">
      <c r="A58" s="149" t="s">
        <v>178</v>
      </c>
      <c r="B58" s="119" t="s">
        <v>48</v>
      </c>
      <c r="C58" s="106" t="s">
        <v>36</v>
      </c>
      <c r="D58" s="118">
        <v>0</v>
      </c>
      <c r="E58" s="118">
        <v>117.14285714285714</v>
      </c>
      <c r="F58" s="111">
        <f t="shared" si="19"/>
        <v>0</v>
      </c>
      <c r="G58" s="109"/>
      <c r="H58" s="109">
        <f t="shared" ref="H58:H61" si="20">G58*D58</f>
        <v>0</v>
      </c>
      <c r="J58" s="86">
        <v>101.9047619047619</v>
      </c>
      <c r="R58" s="96"/>
      <c r="T58" s="70"/>
    </row>
    <row r="59" spans="1:22" x14ac:dyDescent="0.3">
      <c r="A59" s="149" t="s">
        <v>179</v>
      </c>
      <c r="B59" s="119" t="s">
        <v>109</v>
      </c>
      <c r="C59" s="106" t="s">
        <v>36</v>
      </c>
      <c r="D59" s="118">
        <v>0</v>
      </c>
      <c r="E59" s="118">
        <v>279.04761904761904</v>
      </c>
      <c r="F59" s="111">
        <f t="shared" si="19"/>
        <v>0</v>
      </c>
      <c r="G59" s="109"/>
      <c r="H59" s="109">
        <f>G59*D59</f>
        <v>0</v>
      </c>
      <c r="J59" s="86">
        <v>244.76190476190476</v>
      </c>
      <c r="R59" s="96"/>
      <c r="T59" s="70"/>
    </row>
    <row r="60" spans="1:22" x14ac:dyDescent="0.3">
      <c r="A60" s="149" t="s">
        <v>180</v>
      </c>
      <c r="B60" s="119" t="s">
        <v>110</v>
      </c>
      <c r="C60" s="106" t="s">
        <v>36</v>
      </c>
      <c r="D60" s="118"/>
      <c r="E60" s="108">
        <v>224.76190476190476</v>
      </c>
      <c r="F60" s="111">
        <f t="shared" si="19"/>
        <v>0</v>
      </c>
      <c r="G60" s="109"/>
      <c r="H60" s="109">
        <f t="shared" si="20"/>
        <v>0</v>
      </c>
      <c r="J60" s="86">
        <v>196.19047619047618</v>
      </c>
      <c r="R60" s="96"/>
      <c r="T60" s="70"/>
    </row>
    <row r="61" spans="1:22" s="121" customFormat="1" x14ac:dyDescent="0.3">
      <c r="A61" s="149" t="s">
        <v>181</v>
      </c>
      <c r="B61" s="120" t="s">
        <v>120</v>
      </c>
      <c r="C61" s="106" t="s">
        <v>36</v>
      </c>
      <c r="D61" s="118"/>
      <c r="E61" s="108">
        <v>40.952380952380949</v>
      </c>
      <c r="F61" s="111">
        <f t="shared" si="19"/>
        <v>0</v>
      </c>
      <c r="G61" s="109"/>
      <c r="H61" s="109">
        <f t="shared" si="20"/>
        <v>0</v>
      </c>
      <c r="I61" s="97"/>
      <c r="J61" s="122">
        <v>34.29</v>
      </c>
      <c r="P61" s="122"/>
      <c r="R61" s="122"/>
      <c r="T61" s="70"/>
    </row>
    <row r="62" spans="1:22" s="68" customFormat="1" x14ac:dyDescent="0.3">
      <c r="A62" s="151" t="s">
        <v>182</v>
      </c>
      <c r="B62" s="132" t="s">
        <v>62</v>
      </c>
      <c r="C62" s="133"/>
      <c r="D62" s="134">
        <f>SUM(D63:D81)</f>
        <v>1</v>
      </c>
      <c r="E62" s="135"/>
      <c r="F62" s="136">
        <f>SUM(F63:F85)</f>
        <v>210.71428571428572</v>
      </c>
      <c r="G62" s="136"/>
      <c r="H62" s="136">
        <f>SUM(H63:H85)</f>
        <v>0</v>
      </c>
      <c r="I62" s="123"/>
      <c r="J62" s="96"/>
      <c r="P62" s="96"/>
      <c r="R62" s="96"/>
    </row>
    <row r="63" spans="1:22" ht="20.25" customHeight="1" x14ac:dyDescent="0.3">
      <c r="A63" s="149" t="s">
        <v>183</v>
      </c>
      <c r="B63" s="114" t="s">
        <v>216</v>
      </c>
      <c r="C63" s="106" t="s">
        <v>35</v>
      </c>
      <c r="D63" s="108">
        <v>1</v>
      </c>
      <c r="E63" s="124">
        <v>125</v>
      </c>
      <c r="F63" s="111">
        <f t="shared" ref="F63:F83" si="21">E63*D63</f>
        <v>125</v>
      </c>
      <c r="G63" s="109"/>
      <c r="H63" s="109">
        <f>G63*D63</f>
        <v>0</v>
      </c>
      <c r="T63" s="70"/>
    </row>
    <row r="64" spans="1:22" ht="20.25" customHeight="1" x14ac:dyDescent="0.3">
      <c r="A64" s="149" t="s">
        <v>184</v>
      </c>
      <c r="B64" s="114" t="s">
        <v>217</v>
      </c>
      <c r="C64" s="106" t="s">
        <v>35</v>
      </c>
      <c r="D64" s="108">
        <v>0</v>
      </c>
      <c r="E64" s="124">
        <v>128</v>
      </c>
      <c r="F64" s="111">
        <f t="shared" ref="F64:F82" si="22">E64*D64</f>
        <v>0</v>
      </c>
      <c r="G64" s="109"/>
      <c r="H64" s="109">
        <f t="shared" ref="H64:H81" si="23">G64*D64</f>
        <v>0</v>
      </c>
      <c r="T64" s="70"/>
    </row>
    <row r="65" spans="1:20" ht="20.25" customHeight="1" x14ac:dyDescent="0.3">
      <c r="A65" s="149" t="s">
        <v>185</v>
      </c>
      <c r="B65" s="114" t="s">
        <v>218</v>
      </c>
      <c r="C65" s="106" t="s">
        <v>35</v>
      </c>
      <c r="D65" s="108">
        <v>0</v>
      </c>
      <c r="E65" s="124">
        <v>125</v>
      </c>
      <c r="F65" s="111">
        <f t="shared" si="22"/>
        <v>0</v>
      </c>
      <c r="G65" s="109"/>
      <c r="H65" s="109">
        <f t="shared" si="23"/>
        <v>0</v>
      </c>
      <c r="T65" s="70"/>
    </row>
    <row r="66" spans="1:20" ht="20.25" customHeight="1" x14ac:dyDescent="0.3">
      <c r="A66" s="149" t="s">
        <v>186</v>
      </c>
      <c r="B66" s="189" t="s">
        <v>250</v>
      </c>
      <c r="C66" s="106" t="s">
        <v>35</v>
      </c>
      <c r="D66" s="108">
        <v>0</v>
      </c>
      <c r="E66" s="124">
        <v>125</v>
      </c>
      <c r="F66" s="111">
        <f t="shared" si="22"/>
        <v>0</v>
      </c>
      <c r="G66" s="109"/>
      <c r="H66" s="109">
        <f t="shared" si="23"/>
        <v>0</v>
      </c>
      <c r="T66" s="70"/>
    </row>
    <row r="67" spans="1:20" ht="20.25" customHeight="1" x14ac:dyDescent="0.3">
      <c r="A67" s="149" t="s">
        <v>187</v>
      </c>
      <c r="B67" s="114" t="s">
        <v>219</v>
      </c>
      <c r="C67" s="106" t="s">
        <v>35</v>
      </c>
      <c r="D67" s="108">
        <v>0</v>
      </c>
      <c r="E67" s="124">
        <v>125</v>
      </c>
      <c r="F67" s="111">
        <f t="shared" si="22"/>
        <v>0</v>
      </c>
      <c r="G67" s="109"/>
      <c r="H67" s="109">
        <f t="shared" si="23"/>
        <v>0</v>
      </c>
      <c r="T67" s="70"/>
    </row>
    <row r="68" spans="1:20" ht="20.25" customHeight="1" x14ac:dyDescent="0.3">
      <c r="A68" s="149" t="s">
        <v>188</v>
      </c>
      <c r="B68" s="114" t="s">
        <v>220</v>
      </c>
      <c r="C68" s="106" t="s">
        <v>35</v>
      </c>
      <c r="D68" s="108">
        <v>0</v>
      </c>
      <c r="E68" s="124">
        <v>131</v>
      </c>
      <c r="F68" s="111">
        <f t="shared" si="22"/>
        <v>0</v>
      </c>
      <c r="G68" s="109"/>
      <c r="H68" s="109">
        <f t="shared" si="23"/>
        <v>0</v>
      </c>
      <c r="T68" s="70"/>
    </row>
    <row r="69" spans="1:20" ht="20.25" customHeight="1" x14ac:dyDescent="0.3">
      <c r="A69" s="149" t="s">
        <v>189</v>
      </c>
      <c r="B69" s="114" t="s">
        <v>221</v>
      </c>
      <c r="C69" s="106" t="s">
        <v>35</v>
      </c>
      <c r="D69" s="108">
        <v>0</v>
      </c>
      <c r="E69" s="124">
        <v>318</v>
      </c>
      <c r="F69" s="111">
        <f t="shared" si="22"/>
        <v>0</v>
      </c>
      <c r="G69" s="109"/>
      <c r="H69" s="109">
        <f t="shared" si="23"/>
        <v>0</v>
      </c>
      <c r="T69" s="70"/>
    </row>
    <row r="70" spans="1:20" ht="20.25" customHeight="1" x14ac:dyDescent="0.3">
      <c r="A70" s="149" t="s">
        <v>190</v>
      </c>
      <c r="B70" s="114" t="s">
        <v>222</v>
      </c>
      <c r="C70" s="106" t="s">
        <v>35</v>
      </c>
      <c r="D70" s="108">
        <v>0</v>
      </c>
      <c r="E70" s="124">
        <v>346</v>
      </c>
      <c r="F70" s="111">
        <f t="shared" si="22"/>
        <v>0</v>
      </c>
      <c r="G70" s="109"/>
      <c r="H70" s="109">
        <f t="shared" si="23"/>
        <v>0</v>
      </c>
      <c r="T70" s="70"/>
    </row>
    <row r="71" spans="1:20" ht="20.25" customHeight="1" x14ac:dyDescent="0.3">
      <c r="A71" s="149" t="s">
        <v>191</v>
      </c>
      <c r="B71" s="114" t="s">
        <v>223</v>
      </c>
      <c r="C71" s="106" t="s">
        <v>35</v>
      </c>
      <c r="D71" s="108"/>
      <c r="E71" s="124">
        <v>380</v>
      </c>
      <c r="F71" s="111">
        <f t="shared" si="22"/>
        <v>0</v>
      </c>
      <c r="G71" s="109"/>
      <c r="H71" s="109">
        <f t="shared" si="23"/>
        <v>0</v>
      </c>
      <c r="T71" s="70"/>
    </row>
    <row r="72" spans="1:20" ht="20.25" customHeight="1" x14ac:dyDescent="0.3">
      <c r="A72" s="149" t="s">
        <v>192</v>
      </c>
      <c r="B72" s="114" t="s">
        <v>224</v>
      </c>
      <c r="C72" s="106" t="s">
        <v>35</v>
      </c>
      <c r="D72" s="108">
        <v>0</v>
      </c>
      <c r="E72" s="124">
        <v>129</v>
      </c>
      <c r="F72" s="111">
        <f t="shared" si="22"/>
        <v>0</v>
      </c>
      <c r="G72" s="109"/>
      <c r="H72" s="109">
        <f t="shared" si="23"/>
        <v>0</v>
      </c>
      <c r="T72" s="70"/>
    </row>
    <row r="73" spans="1:20" ht="20.25" customHeight="1" x14ac:dyDescent="0.3">
      <c r="A73" s="149" t="s">
        <v>193</v>
      </c>
      <c r="B73" s="114" t="s">
        <v>225</v>
      </c>
      <c r="C73" s="106" t="s">
        <v>35</v>
      </c>
      <c r="D73" s="108">
        <v>0</v>
      </c>
      <c r="E73" s="124">
        <v>130</v>
      </c>
      <c r="F73" s="111">
        <f t="shared" si="22"/>
        <v>0</v>
      </c>
      <c r="G73" s="109"/>
      <c r="H73" s="109">
        <f t="shared" si="23"/>
        <v>0</v>
      </c>
      <c r="T73" s="70"/>
    </row>
    <row r="74" spans="1:20" ht="20.25" customHeight="1" x14ac:dyDescent="0.3">
      <c r="A74" s="149" t="s">
        <v>194</v>
      </c>
      <c r="B74" s="114" t="s">
        <v>226</v>
      </c>
      <c r="C74" s="106" t="s">
        <v>35</v>
      </c>
      <c r="D74" s="108">
        <v>0</v>
      </c>
      <c r="E74" s="124">
        <v>130</v>
      </c>
      <c r="F74" s="111">
        <f t="shared" si="22"/>
        <v>0</v>
      </c>
      <c r="G74" s="109"/>
      <c r="H74" s="109">
        <f t="shared" si="23"/>
        <v>0</v>
      </c>
      <c r="T74" s="70"/>
    </row>
    <row r="75" spans="1:20" ht="20.25" customHeight="1" x14ac:dyDescent="0.3">
      <c r="A75" s="149" t="s">
        <v>195</v>
      </c>
      <c r="B75" s="114" t="s">
        <v>227</v>
      </c>
      <c r="C75" s="106" t="s">
        <v>35</v>
      </c>
      <c r="D75" s="108"/>
      <c r="E75" s="124">
        <v>134</v>
      </c>
      <c r="F75" s="111">
        <f t="shared" si="22"/>
        <v>0</v>
      </c>
      <c r="G75" s="109"/>
      <c r="H75" s="109">
        <f t="shared" si="23"/>
        <v>0</v>
      </c>
      <c r="T75" s="70"/>
    </row>
    <row r="76" spans="1:20" ht="20.25" customHeight="1" x14ac:dyDescent="0.3">
      <c r="A76" s="149" t="s">
        <v>196</v>
      </c>
      <c r="B76" s="114" t="s">
        <v>228</v>
      </c>
      <c r="C76" s="106" t="s">
        <v>35</v>
      </c>
      <c r="D76" s="108"/>
      <c r="E76" s="124">
        <v>258</v>
      </c>
      <c r="F76" s="111">
        <f t="shared" si="22"/>
        <v>0</v>
      </c>
      <c r="G76" s="109"/>
      <c r="H76" s="109">
        <f t="shared" si="23"/>
        <v>0</v>
      </c>
      <c r="T76" s="70"/>
    </row>
    <row r="77" spans="1:20" ht="20.25" customHeight="1" x14ac:dyDescent="0.3">
      <c r="A77" s="149" t="s">
        <v>197</v>
      </c>
      <c r="B77" s="114" t="s">
        <v>229</v>
      </c>
      <c r="C77" s="106" t="s">
        <v>35</v>
      </c>
      <c r="D77" s="108">
        <v>0</v>
      </c>
      <c r="E77" s="124">
        <v>275</v>
      </c>
      <c r="F77" s="111">
        <f t="shared" si="22"/>
        <v>0</v>
      </c>
      <c r="G77" s="109"/>
      <c r="H77" s="109">
        <f t="shared" si="23"/>
        <v>0</v>
      </c>
      <c r="T77" s="70"/>
    </row>
    <row r="78" spans="1:20" ht="20.25" customHeight="1" x14ac:dyDescent="0.3">
      <c r="A78" s="149" t="s">
        <v>198</v>
      </c>
      <c r="B78" s="114" t="s">
        <v>230</v>
      </c>
      <c r="C78" s="106" t="s">
        <v>35</v>
      </c>
      <c r="D78" s="108">
        <v>0</v>
      </c>
      <c r="E78" s="124">
        <v>129</v>
      </c>
      <c r="F78" s="111">
        <f t="shared" si="22"/>
        <v>0</v>
      </c>
      <c r="G78" s="109"/>
      <c r="H78" s="109">
        <f t="shared" si="23"/>
        <v>0</v>
      </c>
      <c r="T78" s="70"/>
    </row>
    <row r="79" spans="1:20" ht="20.25" customHeight="1" x14ac:dyDescent="0.3">
      <c r="A79" s="149" t="s">
        <v>199</v>
      </c>
      <c r="B79" s="114" t="s">
        <v>231</v>
      </c>
      <c r="C79" s="106" t="s">
        <v>35</v>
      </c>
      <c r="D79" s="108">
        <v>0</v>
      </c>
      <c r="E79" s="124">
        <v>145</v>
      </c>
      <c r="F79" s="111">
        <f t="shared" si="22"/>
        <v>0</v>
      </c>
      <c r="G79" s="109"/>
      <c r="H79" s="109">
        <f t="shared" si="23"/>
        <v>0</v>
      </c>
      <c r="T79" s="70"/>
    </row>
    <row r="80" spans="1:20" ht="20.25" customHeight="1" x14ac:dyDescent="0.3">
      <c r="A80" s="149" t="s">
        <v>200</v>
      </c>
      <c r="B80" s="114" t="s">
        <v>232</v>
      </c>
      <c r="C80" s="106" t="s">
        <v>35</v>
      </c>
      <c r="D80" s="108">
        <v>0</v>
      </c>
      <c r="E80" s="124">
        <v>284</v>
      </c>
      <c r="F80" s="111">
        <f t="shared" si="22"/>
        <v>0</v>
      </c>
      <c r="G80" s="109"/>
      <c r="H80" s="109">
        <f t="shared" si="23"/>
        <v>0</v>
      </c>
      <c r="T80" s="70"/>
    </row>
    <row r="81" spans="1:20" ht="20.25" customHeight="1" x14ac:dyDescent="0.3">
      <c r="A81" s="149" t="s">
        <v>201</v>
      </c>
      <c r="B81" s="114" t="s">
        <v>233</v>
      </c>
      <c r="C81" s="106" t="s">
        <v>35</v>
      </c>
      <c r="D81" s="108">
        <v>0</v>
      </c>
      <c r="E81" s="124">
        <v>299</v>
      </c>
      <c r="F81" s="111">
        <f t="shared" si="22"/>
        <v>0</v>
      </c>
      <c r="G81" s="109"/>
      <c r="H81" s="109">
        <f t="shared" si="23"/>
        <v>0</v>
      </c>
      <c r="T81" s="70"/>
    </row>
    <row r="82" spans="1:20" x14ac:dyDescent="0.3">
      <c r="A82" s="149" t="s">
        <v>202</v>
      </c>
      <c r="B82" s="180" t="s">
        <v>83</v>
      </c>
      <c r="C82" s="106" t="s">
        <v>59</v>
      </c>
      <c r="D82" s="108">
        <v>0</v>
      </c>
      <c r="E82" s="164">
        <v>30.811000000000003</v>
      </c>
      <c r="F82" s="111">
        <f t="shared" si="22"/>
        <v>0</v>
      </c>
      <c r="G82" s="109"/>
      <c r="H82" s="109">
        <f>G82*D82</f>
        <v>0</v>
      </c>
    </row>
    <row r="83" spans="1:20" x14ac:dyDescent="0.3">
      <c r="A83" s="149" t="s">
        <v>203</v>
      </c>
      <c r="B83" s="180" t="s">
        <v>211</v>
      </c>
      <c r="C83" s="106" t="s">
        <v>35</v>
      </c>
      <c r="D83" s="108">
        <v>2</v>
      </c>
      <c r="E83" s="164">
        <v>42.857142857142854</v>
      </c>
      <c r="F83" s="111">
        <f t="shared" si="21"/>
        <v>85.714285714285708</v>
      </c>
      <c r="G83" s="109"/>
      <c r="H83" s="109">
        <f>G83*D83</f>
        <v>0</v>
      </c>
    </row>
    <row r="84" spans="1:20" x14ac:dyDescent="0.3">
      <c r="A84" s="149" t="s">
        <v>204</v>
      </c>
      <c r="B84" s="125" t="s">
        <v>254</v>
      </c>
      <c r="C84" s="126" t="s">
        <v>35</v>
      </c>
      <c r="D84" s="108">
        <v>0</v>
      </c>
      <c r="E84" s="164">
        <v>82</v>
      </c>
      <c r="F84" s="111">
        <f>E84*D84</f>
        <v>0</v>
      </c>
      <c r="G84" s="113"/>
      <c r="H84" s="109">
        <f>G84*D84</f>
        <v>0</v>
      </c>
    </row>
    <row r="85" spans="1:20" x14ac:dyDescent="0.3">
      <c r="A85" s="149" t="s">
        <v>205</v>
      </c>
      <c r="B85" s="125" t="s">
        <v>255</v>
      </c>
      <c r="C85" s="126" t="s">
        <v>35</v>
      </c>
      <c r="D85" s="108">
        <v>0</v>
      </c>
      <c r="E85" s="164">
        <v>86</v>
      </c>
      <c r="F85" s="111">
        <f>E85*D85</f>
        <v>0</v>
      </c>
      <c r="G85" s="113"/>
      <c r="H85" s="109">
        <f>G85*D85</f>
        <v>0</v>
      </c>
    </row>
    <row r="86" spans="1:20" x14ac:dyDescent="0.3">
      <c r="A86" s="152"/>
      <c r="B86" s="127"/>
      <c r="C86" s="128"/>
      <c r="D86" s="129"/>
      <c r="E86" s="130"/>
      <c r="F86" s="90"/>
      <c r="G86" s="90"/>
      <c r="H86" s="90"/>
    </row>
    <row r="87" spans="1:20" x14ac:dyDescent="0.3">
      <c r="A87" s="155"/>
      <c r="B87" s="156" t="s">
        <v>212</v>
      </c>
      <c r="C87" s="157"/>
      <c r="D87" s="158"/>
      <c r="E87" s="159"/>
      <c r="F87" s="160">
        <f>F10+F18</f>
        <v>2865</v>
      </c>
      <c r="G87" s="160"/>
      <c r="H87" s="160">
        <f>H10+H18</f>
        <v>-891.42857142857133</v>
      </c>
      <c r="I87" s="161"/>
      <c r="P87" s="162"/>
      <c r="R87" s="163"/>
    </row>
    <row r="88" spans="1:20" ht="15" thickBot="1" x14ac:dyDescent="0.35">
      <c r="A88" s="152"/>
      <c r="B88" s="131"/>
      <c r="C88" s="81"/>
      <c r="D88" s="81"/>
      <c r="E88" s="90"/>
      <c r="F88" s="89"/>
      <c r="G88" s="90"/>
      <c r="H88" s="89"/>
    </row>
    <row r="89" spans="1:20" ht="44.25" customHeight="1" thickBot="1" x14ac:dyDescent="0.35">
      <c r="A89" s="153" t="s">
        <v>206</v>
      </c>
      <c r="B89" s="68" t="s">
        <v>64</v>
      </c>
      <c r="C89" s="231" t="s">
        <v>65</v>
      </c>
      <c r="D89" s="232"/>
      <c r="E89" s="232"/>
      <c r="F89" s="232"/>
      <c r="G89" s="232"/>
      <c r="H89" s="233"/>
    </row>
    <row r="90" spans="1:20" ht="43.2" x14ac:dyDescent="0.3">
      <c r="A90" s="153"/>
      <c r="B90" s="80" t="s">
        <v>93</v>
      </c>
      <c r="C90" s="81"/>
      <c r="D90" s="81"/>
      <c r="E90" s="90"/>
      <c r="F90" s="89"/>
      <c r="G90" s="90"/>
      <c r="H90" s="89"/>
    </row>
    <row r="91" spans="1:20" ht="15" thickBot="1" x14ac:dyDescent="0.35">
      <c r="A91" s="153" t="s">
        <v>207</v>
      </c>
      <c r="B91" s="68" t="s">
        <v>244</v>
      </c>
      <c r="C91" s="81"/>
      <c r="D91" s="81"/>
      <c r="E91" s="90"/>
      <c r="F91" s="89"/>
      <c r="G91" s="90"/>
      <c r="H91" s="89"/>
    </row>
    <row r="92" spans="1:20" ht="87" thickBot="1" x14ac:dyDescent="0.35">
      <c r="A92" s="152"/>
      <c r="B92" s="2" t="s">
        <v>100</v>
      </c>
      <c r="C92" s="234" t="s">
        <v>66</v>
      </c>
      <c r="D92" s="235"/>
      <c r="E92" s="235"/>
      <c r="F92" s="235"/>
      <c r="G92" s="235"/>
      <c r="H92" s="236"/>
    </row>
    <row r="93" spans="1:20" x14ac:dyDescent="0.3">
      <c r="A93" s="152"/>
      <c r="B93" s="131"/>
      <c r="C93" s="81"/>
      <c r="D93" s="81"/>
      <c r="E93" s="90"/>
      <c r="F93" s="89"/>
      <c r="G93" s="90"/>
      <c r="H93" s="89"/>
    </row>
    <row r="94" spans="1:20" x14ac:dyDescent="0.3">
      <c r="A94" s="154" t="s">
        <v>50</v>
      </c>
      <c r="B94" s="84" t="s">
        <v>111</v>
      </c>
      <c r="C94" s="85"/>
      <c r="D94" s="85"/>
      <c r="E94" s="92"/>
      <c r="F94" s="92"/>
      <c r="G94" s="92"/>
      <c r="H94" s="92"/>
      <c r="I94" s="25"/>
      <c r="P94"/>
      <c r="R94"/>
    </row>
    <row r="95" spans="1:20" x14ac:dyDescent="0.3">
      <c r="A95" s="154" t="s">
        <v>51</v>
      </c>
      <c r="B95" s="84" t="s">
        <v>102</v>
      </c>
      <c r="C95" s="85"/>
      <c r="D95" s="85"/>
      <c r="E95" s="92"/>
      <c r="F95" s="92"/>
      <c r="G95" s="92"/>
      <c r="H95" s="92"/>
      <c r="I95" s="25"/>
      <c r="P95"/>
      <c r="R95"/>
    </row>
    <row r="96" spans="1:20" ht="34.5" customHeight="1" x14ac:dyDescent="0.3">
      <c r="A96" s="154" t="s">
        <v>113</v>
      </c>
      <c r="B96" s="237" t="s">
        <v>79</v>
      </c>
      <c r="C96" s="237"/>
      <c r="D96" s="237"/>
      <c r="E96" s="237"/>
      <c r="F96" s="237"/>
      <c r="G96" s="237"/>
      <c r="H96" s="237"/>
      <c r="I96" s="25"/>
      <c r="P96"/>
      <c r="R96"/>
    </row>
    <row r="98" spans="1:3" x14ac:dyDescent="0.3">
      <c r="A98" s="144" t="s">
        <v>67</v>
      </c>
    </row>
    <row r="100" spans="1:3" x14ac:dyDescent="0.3">
      <c r="A100" s="143" t="s">
        <v>68</v>
      </c>
    </row>
    <row r="102" spans="1:3" x14ac:dyDescent="0.3">
      <c r="A102" s="143" t="s">
        <v>69</v>
      </c>
    </row>
    <row r="105" spans="1:3" x14ac:dyDescent="0.3">
      <c r="A105" s="144" t="s">
        <v>70</v>
      </c>
      <c r="C105" s="68" t="s">
        <v>70</v>
      </c>
    </row>
    <row r="107" spans="1:3" x14ac:dyDescent="0.3">
      <c r="A107" s="143" t="s">
        <v>68</v>
      </c>
      <c r="C107" t="s">
        <v>68</v>
      </c>
    </row>
    <row r="110" spans="1:3" x14ac:dyDescent="0.3">
      <c r="A110" s="143" t="s">
        <v>69</v>
      </c>
      <c r="C110" t="s">
        <v>69</v>
      </c>
    </row>
  </sheetData>
  <mergeCells count="3">
    <mergeCell ref="B96:H96"/>
    <mergeCell ref="C89:H89"/>
    <mergeCell ref="C92:H92"/>
  </mergeCells>
  <phoneticPr fontId="12" type="noConversion"/>
  <pageMargins left="0.70866141732283505" right="0.70866141732283505" top="0.49803149600000002" bottom="0.49803149600000002" header="0.31496062992126" footer="0.31496062992126"/>
  <pageSetup paperSize="9" scale="39" orientation="portrait" r:id="rId1"/>
  <rowBreaks count="1" manualBreakCount="1">
    <brk id="6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7D7E-87A6-476A-94CF-D9F09D41C90E}">
  <sheetPr>
    <tabColor rgb="FFFF0000"/>
    <pageSetUpPr fitToPage="1"/>
  </sheetPr>
  <dimension ref="A1:AC119"/>
  <sheetViews>
    <sheetView zoomScaleNormal="100" workbookViewId="0"/>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195" customWidth="1"/>
    <col min="6" max="6" width="12.109375" style="86" customWidth="1"/>
    <col min="7" max="7" width="11.33203125" style="86" customWidth="1"/>
    <col min="8" max="8" width="10.88671875" style="86" customWidth="1"/>
    <col min="9" max="9" width="25.77734375" style="97" bestFit="1" customWidth="1"/>
    <col min="10" max="10" width="27.33203125" style="86" bestFit="1" customWidth="1"/>
    <col min="11" max="11" width="45.88671875" bestFit="1" customWidth="1"/>
    <col min="13" max="15" width="0" hidden="1" customWidth="1"/>
    <col min="16" max="16" width="8.88671875" style="96"/>
    <col min="17" max="17" width="21" bestFit="1" customWidth="1"/>
    <col min="18" max="18" width="11.6640625" style="86" bestFit="1" customWidth="1"/>
    <col min="28" max="28" width="9.33203125" bestFit="1" customWidth="1"/>
    <col min="29" max="29" width="10.109375" bestFit="1" customWidth="1"/>
  </cols>
  <sheetData>
    <row r="1" spans="1:8" x14ac:dyDescent="0.3">
      <c r="G1" s="96"/>
      <c r="H1" s="87" t="s">
        <v>96</v>
      </c>
    </row>
    <row r="2" spans="1:8" ht="16.2" x14ac:dyDescent="0.45">
      <c r="A2" s="144" t="s">
        <v>14</v>
      </c>
      <c r="B2" s="25" t="str">
        <f>A_Centralizarelucrari!C5</f>
        <v>Giurgiu</v>
      </c>
      <c r="F2" s="196" t="s">
        <v>261</v>
      </c>
    </row>
    <row r="3" spans="1:8" x14ac:dyDescent="0.3">
      <c r="A3" s="144" t="s">
        <v>15</v>
      </c>
      <c r="B3" s="25" t="str">
        <f>A_Centralizarelucrari!C6</f>
        <v>Adunatii Copaceni ; Comana</v>
      </c>
    </row>
    <row r="4" spans="1:8" x14ac:dyDescent="0.3">
      <c r="A4" s="144" t="s">
        <v>16</v>
      </c>
      <c r="B4" s="25" t="str">
        <f>A_Centralizarelucrari!C7</f>
        <v>MEGA_GR_2026_072</v>
      </c>
    </row>
    <row r="5" spans="1:8" x14ac:dyDescent="0.3">
      <c r="A5" s="144" t="s">
        <v>17</v>
      </c>
      <c r="B5" s="65">
        <f>A_Centralizarelucrari!C8</f>
        <v>46295</v>
      </c>
    </row>
    <row r="6" spans="1:8" ht="28.8" x14ac:dyDescent="0.3">
      <c r="A6" s="145" t="s">
        <v>18</v>
      </c>
      <c r="B6" s="65">
        <f>A_Centralizarelucrari!C9</f>
        <v>46317</v>
      </c>
    </row>
    <row r="8" spans="1:8" x14ac:dyDescent="0.3">
      <c r="A8" s="144" t="s">
        <v>49</v>
      </c>
      <c r="F8" s="165"/>
    </row>
    <row r="9" spans="1:8" ht="51.75" customHeight="1" x14ac:dyDescent="0.3">
      <c r="A9" s="146" t="s">
        <v>43</v>
      </c>
      <c r="B9" s="98" t="s">
        <v>32</v>
      </c>
      <c r="C9" s="99" t="s">
        <v>33</v>
      </c>
      <c r="D9" s="100" t="s">
        <v>34</v>
      </c>
      <c r="E9" s="197" t="s">
        <v>114</v>
      </c>
      <c r="F9" s="166" t="s">
        <v>56</v>
      </c>
      <c r="G9" s="101" t="s">
        <v>57</v>
      </c>
      <c r="H9" s="101" t="s">
        <v>52</v>
      </c>
    </row>
    <row r="10" spans="1:8" x14ac:dyDescent="0.3">
      <c r="A10" s="147"/>
      <c r="B10" s="103" t="s">
        <v>107</v>
      </c>
      <c r="C10" s="102"/>
      <c r="D10" s="102"/>
      <c r="E10" s="104"/>
      <c r="F10" s="167">
        <f>F11+F17+F16</f>
        <v>1743</v>
      </c>
      <c r="G10" s="105"/>
      <c r="H10" s="167">
        <f>H11+H17+H16</f>
        <v>0</v>
      </c>
    </row>
    <row r="11" spans="1:8" ht="16.5" customHeight="1" x14ac:dyDescent="0.3">
      <c r="A11" s="148" t="s">
        <v>237</v>
      </c>
      <c r="B11" s="137" t="s">
        <v>60</v>
      </c>
      <c r="C11" s="138" t="s">
        <v>35</v>
      </c>
      <c r="D11" s="134">
        <f>SUM(D12:D15)</f>
        <v>3</v>
      </c>
      <c r="E11" s="135"/>
      <c r="F11" s="136">
        <f>SUM(F12:F15)</f>
        <v>1371</v>
      </c>
      <c r="G11" s="136"/>
      <c r="H11" s="136">
        <f>SUM(H12:H15)</f>
        <v>0</v>
      </c>
    </row>
    <row r="12" spans="1:8" x14ac:dyDescent="0.3">
      <c r="A12" s="149" t="s">
        <v>237</v>
      </c>
      <c r="B12" s="94" t="s">
        <v>58</v>
      </c>
      <c r="C12" s="106" t="s">
        <v>35</v>
      </c>
      <c r="D12" s="107">
        <v>3</v>
      </c>
      <c r="E12" s="108">
        <v>457</v>
      </c>
      <c r="F12" s="111">
        <f>E12*D12</f>
        <v>1371</v>
      </c>
      <c r="G12" s="109"/>
      <c r="H12" s="109">
        <f t="shared" ref="H12:H17" si="0">G12*D12</f>
        <v>0</v>
      </c>
    </row>
    <row r="13" spans="1:8" x14ac:dyDescent="0.3">
      <c r="A13" s="149" t="s">
        <v>238</v>
      </c>
      <c r="B13" s="94" t="s">
        <v>82</v>
      </c>
      <c r="C13" s="106" t="s">
        <v>35</v>
      </c>
      <c r="D13" s="107">
        <v>0</v>
      </c>
      <c r="E13" s="108">
        <v>457</v>
      </c>
      <c r="F13" s="111">
        <f t="shared" ref="F13:F15" si="1">E13*D13</f>
        <v>0</v>
      </c>
      <c r="G13" s="109"/>
      <c r="H13" s="109">
        <f t="shared" si="0"/>
        <v>0</v>
      </c>
    </row>
    <row r="14" spans="1:8" x14ac:dyDescent="0.3">
      <c r="A14" s="149" t="s">
        <v>239</v>
      </c>
      <c r="B14" s="94" t="s">
        <v>85</v>
      </c>
      <c r="C14" s="106" t="s">
        <v>35</v>
      </c>
      <c r="D14" s="107">
        <v>0</v>
      </c>
      <c r="E14" s="108">
        <v>457</v>
      </c>
      <c r="F14" s="111">
        <f t="shared" si="1"/>
        <v>0</v>
      </c>
      <c r="G14" s="109"/>
      <c r="H14" s="109">
        <f t="shared" si="0"/>
        <v>0</v>
      </c>
    </row>
    <row r="15" spans="1:8" x14ac:dyDescent="0.3">
      <c r="A15" s="149" t="s">
        <v>240</v>
      </c>
      <c r="B15" s="94" t="s">
        <v>81</v>
      </c>
      <c r="C15" s="106" t="s">
        <v>35</v>
      </c>
      <c r="D15" s="107">
        <v>0</v>
      </c>
      <c r="E15" s="108">
        <v>457</v>
      </c>
      <c r="F15" s="111">
        <f t="shared" si="1"/>
        <v>0</v>
      </c>
      <c r="G15" s="109"/>
      <c r="H15" s="109">
        <f t="shared" si="0"/>
        <v>0</v>
      </c>
    </row>
    <row r="16" spans="1:8" x14ac:dyDescent="0.3">
      <c r="A16" s="148" t="s">
        <v>238</v>
      </c>
      <c r="B16" s="132" t="s">
        <v>246</v>
      </c>
      <c r="C16" s="138" t="s">
        <v>35</v>
      </c>
      <c r="D16" s="134">
        <f>D11</f>
        <v>3</v>
      </c>
      <c r="E16" s="135">
        <v>77</v>
      </c>
      <c r="F16" s="136">
        <f>E16*D16</f>
        <v>231</v>
      </c>
      <c r="G16" s="141"/>
      <c r="H16" s="136">
        <f t="shared" si="0"/>
        <v>0</v>
      </c>
    </row>
    <row r="17" spans="1:18" ht="28.8" x14ac:dyDescent="0.3">
      <c r="A17" s="148">
        <v>2</v>
      </c>
      <c r="B17" s="139" t="s">
        <v>262</v>
      </c>
      <c r="C17" s="138" t="s">
        <v>35</v>
      </c>
      <c r="D17" s="134">
        <f>D12+D13</f>
        <v>3</v>
      </c>
      <c r="E17" s="135">
        <v>47</v>
      </c>
      <c r="F17" s="136">
        <f>E17*D17</f>
        <v>141</v>
      </c>
      <c r="G17" s="141"/>
      <c r="H17" s="136">
        <f t="shared" si="0"/>
        <v>0</v>
      </c>
    </row>
    <row r="18" spans="1:18" s="68" customFormat="1" x14ac:dyDescent="0.3">
      <c r="A18" s="168"/>
      <c r="B18" s="103" t="s">
        <v>108</v>
      </c>
      <c r="C18" s="169"/>
      <c r="D18" s="170"/>
      <c r="E18" s="171"/>
      <c r="F18" s="167">
        <f>F19+F33+F35+F40+F48+F56+F70</f>
        <v>4487.1499999999996</v>
      </c>
      <c r="G18" s="167"/>
      <c r="H18" s="167">
        <f>H19+H33+H35+H40+H48+H56+H70</f>
        <v>0</v>
      </c>
      <c r="I18" s="172"/>
      <c r="J18" s="96"/>
      <c r="P18" s="96"/>
      <c r="R18" s="96"/>
    </row>
    <row r="19" spans="1:18" s="68" customFormat="1" x14ac:dyDescent="0.3">
      <c r="A19" s="151">
        <v>3</v>
      </c>
      <c r="B19" s="132" t="s">
        <v>208</v>
      </c>
      <c r="C19" s="133" t="s">
        <v>35</v>
      </c>
      <c r="D19" s="134">
        <f>SUM(D20:D32)</f>
        <v>3</v>
      </c>
      <c r="E19" s="135"/>
      <c r="F19" s="136">
        <f>SUM(F20:F32)</f>
        <v>0</v>
      </c>
      <c r="G19" s="136"/>
      <c r="H19" s="136">
        <f>SUM(H20:H32)</f>
        <v>0</v>
      </c>
      <c r="I19" s="110"/>
      <c r="J19" s="96"/>
      <c r="P19" s="96"/>
      <c r="R19" s="96"/>
    </row>
    <row r="20" spans="1:18" x14ac:dyDescent="0.3">
      <c r="A20" s="149">
        <v>3.1</v>
      </c>
      <c r="B20" s="94" t="s">
        <v>263</v>
      </c>
      <c r="C20" s="106" t="s">
        <v>35</v>
      </c>
      <c r="D20" s="107">
        <v>0</v>
      </c>
      <c r="E20" s="198">
        <v>-33</v>
      </c>
      <c r="F20" s="111">
        <f t="shared" ref="F20" si="2">E20*D20</f>
        <v>0</v>
      </c>
      <c r="G20" s="199"/>
      <c r="H20" s="109">
        <f t="shared" ref="H20:H22" si="3">G20*D20</f>
        <v>0</v>
      </c>
    </row>
    <row r="21" spans="1:18" x14ac:dyDescent="0.3">
      <c r="A21" s="149">
        <v>3.2</v>
      </c>
      <c r="B21" s="94" t="s">
        <v>264</v>
      </c>
      <c r="C21" s="106" t="s">
        <v>35</v>
      </c>
      <c r="D21" s="107">
        <v>3</v>
      </c>
      <c r="E21" s="200">
        <v>0</v>
      </c>
      <c r="F21" s="111">
        <f>E21*D21</f>
        <v>0</v>
      </c>
      <c r="G21" s="199">
        <v>0</v>
      </c>
      <c r="H21" s="109">
        <f t="shared" si="3"/>
        <v>0</v>
      </c>
    </row>
    <row r="22" spans="1:18" x14ac:dyDescent="0.3">
      <c r="A22" s="149">
        <v>3.3</v>
      </c>
      <c r="B22" s="94" t="s">
        <v>265</v>
      </c>
      <c r="C22" s="106" t="s">
        <v>35</v>
      </c>
      <c r="D22" s="107">
        <v>0</v>
      </c>
      <c r="E22" s="108">
        <v>61</v>
      </c>
      <c r="F22" s="111">
        <f t="shared" ref="F22:F32" si="4">E22*D22</f>
        <v>0</v>
      </c>
      <c r="G22" s="109"/>
      <c r="H22" s="109">
        <f t="shared" si="3"/>
        <v>0</v>
      </c>
    </row>
    <row r="23" spans="1:18" x14ac:dyDescent="0.3">
      <c r="A23" s="149">
        <v>3.4</v>
      </c>
      <c r="B23" s="94" t="s">
        <v>266</v>
      </c>
      <c r="C23" s="106" t="s">
        <v>35</v>
      </c>
      <c r="D23" s="107">
        <v>0</v>
      </c>
      <c r="E23" s="108">
        <v>9</v>
      </c>
      <c r="F23" s="111">
        <f t="shared" si="4"/>
        <v>0</v>
      </c>
      <c r="G23" s="109"/>
      <c r="H23" s="109">
        <f>G23*D23</f>
        <v>0</v>
      </c>
    </row>
    <row r="24" spans="1:18" x14ac:dyDescent="0.3">
      <c r="A24" s="149">
        <v>3.5</v>
      </c>
      <c r="B24" s="94" t="s">
        <v>267</v>
      </c>
      <c r="C24" s="106" t="s">
        <v>35</v>
      </c>
      <c r="D24" s="107">
        <v>0</v>
      </c>
      <c r="E24" s="108">
        <v>38</v>
      </c>
      <c r="F24" s="111">
        <f t="shared" si="4"/>
        <v>0</v>
      </c>
      <c r="G24" s="109"/>
      <c r="H24" s="109">
        <f t="shared" ref="H24:H34" si="5">G24*D24</f>
        <v>0</v>
      </c>
    </row>
    <row r="25" spans="1:18" x14ac:dyDescent="0.3">
      <c r="A25" s="149">
        <v>3.6</v>
      </c>
      <c r="B25" s="94" t="s">
        <v>268</v>
      </c>
      <c r="C25" s="106" t="s">
        <v>35</v>
      </c>
      <c r="D25" s="107">
        <v>0</v>
      </c>
      <c r="E25" s="108">
        <v>18</v>
      </c>
      <c r="F25" s="111">
        <f t="shared" si="4"/>
        <v>0</v>
      </c>
      <c r="G25" s="109"/>
      <c r="H25" s="109">
        <f t="shared" si="5"/>
        <v>0</v>
      </c>
    </row>
    <row r="26" spans="1:18" x14ac:dyDescent="0.3">
      <c r="A26" s="149">
        <v>3.7</v>
      </c>
      <c r="B26" s="94" t="s">
        <v>269</v>
      </c>
      <c r="C26" s="106" t="s">
        <v>35</v>
      </c>
      <c r="D26" s="107">
        <v>0</v>
      </c>
      <c r="E26" s="108">
        <v>76</v>
      </c>
      <c r="F26" s="111">
        <f t="shared" si="4"/>
        <v>0</v>
      </c>
      <c r="G26" s="109"/>
      <c r="H26" s="109">
        <f t="shared" si="5"/>
        <v>0</v>
      </c>
    </row>
    <row r="27" spans="1:18" x14ac:dyDescent="0.3">
      <c r="A27" s="149">
        <v>3.8</v>
      </c>
      <c r="B27" s="94" t="s">
        <v>270</v>
      </c>
      <c r="C27" s="106" t="s">
        <v>35</v>
      </c>
      <c r="D27" s="107">
        <v>0</v>
      </c>
      <c r="E27" s="108">
        <v>87</v>
      </c>
      <c r="F27" s="111">
        <f t="shared" si="4"/>
        <v>0</v>
      </c>
      <c r="G27" s="109"/>
      <c r="H27" s="109">
        <f t="shared" si="5"/>
        <v>0</v>
      </c>
    </row>
    <row r="28" spans="1:18" x14ac:dyDescent="0.3">
      <c r="A28" s="149">
        <v>3.9</v>
      </c>
      <c r="B28" s="94" t="s">
        <v>271</v>
      </c>
      <c r="C28" s="106" t="s">
        <v>35</v>
      </c>
      <c r="D28" s="107">
        <v>0</v>
      </c>
      <c r="E28" s="108">
        <v>94</v>
      </c>
      <c r="F28" s="111">
        <f t="shared" si="4"/>
        <v>0</v>
      </c>
      <c r="G28" s="109"/>
      <c r="H28" s="109">
        <f t="shared" si="5"/>
        <v>0</v>
      </c>
    </row>
    <row r="29" spans="1:18" x14ac:dyDescent="0.3">
      <c r="A29" s="149">
        <v>3.1</v>
      </c>
      <c r="B29" s="94" t="s">
        <v>272</v>
      </c>
      <c r="C29" s="106" t="s">
        <v>35</v>
      </c>
      <c r="D29" s="107">
        <v>0</v>
      </c>
      <c r="E29" s="108">
        <v>98</v>
      </c>
      <c r="F29" s="111">
        <f t="shared" si="4"/>
        <v>0</v>
      </c>
      <c r="G29" s="109"/>
      <c r="H29" s="109">
        <f t="shared" si="5"/>
        <v>0</v>
      </c>
    </row>
    <row r="30" spans="1:18" x14ac:dyDescent="0.3">
      <c r="A30" s="149">
        <v>3.1</v>
      </c>
      <c r="B30" s="94" t="s">
        <v>273</v>
      </c>
      <c r="C30" s="106" t="s">
        <v>35</v>
      </c>
      <c r="D30" s="107">
        <v>0</v>
      </c>
      <c r="E30" s="108">
        <v>98</v>
      </c>
      <c r="F30" s="111">
        <f t="shared" si="4"/>
        <v>0</v>
      </c>
      <c r="G30" s="109"/>
      <c r="H30" s="109">
        <f t="shared" si="5"/>
        <v>0</v>
      </c>
    </row>
    <row r="31" spans="1:18" x14ac:dyDescent="0.3">
      <c r="A31" s="149">
        <v>3.1</v>
      </c>
      <c r="B31" s="94" t="s">
        <v>274</v>
      </c>
      <c r="C31" s="106" t="s">
        <v>35</v>
      </c>
      <c r="D31" s="107">
        <v>0</v>
      </c>
      <c r="E31" s="108">
        <v>153</v>
      </c>
      <c r="F31" s="111">
        <f t="shared" si="4"/>
        <v>0</v>
      </c>
      <c r="G31" s="109"/>
      <c r="H31" s="109">
        <f t="shared" si="5"/>
        <v>0</v>
      </c>
    </row>
    <row r="32" spans="1:18" x14ac:dyDescent="0.3">
      <c r="A32" s="149">
        <v>3.12</v>
      </c>
      <c r="B32" s="94" t="s">
        <v>275</v>
      </c>
      <c r="C32" s="106" t="s">
        <v>35</v>
      </c>
      <c r="D32" s="107">
        <v>0</v>
      </c>
      <c r="E32" s="108">
        <v>791</v>
      </c>
      <c r="F32" s="111">
        <f t="shared" si="4"/>
        <v>0</v>
      </c>
      <c r="G32" s="109"/>
      <c r="H32" s="109">
        <f t="shared" si="5"/>
        <v>0</v>
      </c>
    </row>
    <row r="33" spans="1:29" x14ac:dyDescent="0.3">
      <c r="A33" s="151">
        <v>4</v>
      </c>
      <c r="B33" s="132" t="s">
        <v>209</v>
      </c>
      <c r="C33" s="133"/>
      <c r="D33" s="134"/>
      <c r="E33" s="135"/>
      <c r="F33" s="136">
        <f>F34</f>
        <v>0</v>
      </c>
      <c r="G33" s="136"/>
      <c r="H33" s="136">
        <f>H34</f>
        <v>0</v>
      </c>
    </row>
    <row r="34" spans="1:29" x14ac:dyDescent="0.3">
      <c r="A34" s="149">
        <v>4.0999999999999996</v>
      </c>
      <c r="B34" s="94" t="s">
        <v>97</v>
      </c>
      <c r="C34" s="106" t="s">
        <v>35</v>
      </c>
      <c r="D34" s="107">
        <v>0</v>
      </c>
      <c r="E34" s="108"/>
      <c r="F34" s="111">
        <f>D34*74.78</f>
        <v>0</v>
      </c>
      <c r="G34" s="109"/>
      <c r="H34" s="109">
        <f t="shared" si="5"/>
        <v>0</v>
      </c>
    </row>
    <row r="35" spans="1:29" x14ac:dyDescent="0.3">
      <c r="A35" s="151">
        <v>5</v>
      </c>
      <c r="B35" s="142" t="s">
        <v>168</v>
      </c>
      <c r="C35" s="138" t="s">
        <v>59</v>
      </c>
      <c r="D35" s="135">
        <f>D36+D37</f>
        <v>7</v>
      </c>
      <c r="E35" s="135"/>
      <c r="F35" s="136">
        <f>SUM(F36:F39)</f>
        <v>2978</v>
      </c>
      <c r="G35" s="141"/>
      <c r="H35" s="136">
        <f>SUM(H36:H39)</f>
        <v>0</v>
      </c>
    </row>
    <row r="36" spans="1:29" x14ac:dyDescent="0.3">
      <c r="A36" s="149">
        <v>5.0999999999999996</v>
      </c>
      <c r="B36" s="112" t="s">
        <v>98</v>
      </c>
      <c r="C36" s="106" t="s">
        <v>59</v>
      </c>
      <c r="D36" s="108">
        <v>1</v>
      </c>
      <c r="E36" s="108">
        <v>1316</v>
      </c>
      <c r="F36" s="111">
        <f>E36*D36</f>
        <v>1316</v>
      </c>
      <c r="G36" s="109"/>
      <c r="H36" s="109">
        <f>G36*D36</f>
        <v>0</v>
      </c>
      <c r="T36" s="86"/>
      <c r="V36" s="86"/>
      <c r="X36" s="86"/>
      <c r="Z36" s="86"/>
    </row>
    <row r="37" spans="1:29" x14ac:dyDescent="0.3">
      <c r="A37" s="149">
        <v>5.2</v>
      </c>
      <c r="B37" s="112" t="s">
        <v>116</v>
      </c>
      <c r="C37" s="106" t="s">
        <v>59</v>
      </c>
      <c r="D37" s="108">
        <v>6</v>
      </c>
      <c r="E37" s="108">
        <v>277</v>
      </c>
      <c r="F37" s="111">
        <f t="shared" ref="F37:F39" si="6">E37*D37</f>
        <v>1662</v>
      </c>
      <c r="G37" s="109"/>
      <c r="H37" s="109">
        <f>G37*D37</f>
        <v>0</v>
      </c>
      <c r="S37" s="86"/>
      <c r="T37" s="86"/>
      <c r="U37" s="86"/>
      <c r="V37" s="86"/>
      <c r="W37" s="86"/>
      <c r="X37" s="86"/>
      <c r="Y37" s="86"/>
      <c r="Z37" s="86"/>
      <c r="AA37" s="86"/>
      <c r="AB37" s="190"/>
    </row>
    <row r="38" spans="1:29" x14ac:dyDescent="0.3">
      <c r="A38" s="149">
        <v>5.3</v>
      </c>
      <c r="B38" s="112" t="s">
        <v>99</v>
      </c>
      <c r="C38" s="106" t="s">
        <v>59</v>
      </c>
      <c r="D38" s="108">
        <v>0</v>
      </c>
      <c r="E38" s="108">
        <v>1440</v>
      </c>
      <c r="F38" s="111">
        <f t="shared" si="6"/>
        <v>0</v>
      </c>
      <c r="G38" s="109"/>
      <c r="H38" s="109">
        <f>G38*D38</f>
        <v>0</v>
      </c>
      <c r="S38" s="86"/>
      <c r="T38" s="86"/>
      <c r="U38" s="86"/>
      <c r="V38" s="86"/>
      <c r="W38" s="86"/>
      <c r="X38" s="86"/>
      <c r="Y38" s="86"/>
      <c r="Z38" s="86"/>
      <c r="AA38" s="86"/>
      <c r="AB38" s="190"/>
    </row>
    <row r="39" spans="1:29" x14ac:dyDescent="0.3">
      <c r="A39" s="149">
        <v>5.4</v>
      </c>
      <c r="B39" s="112" t="s">
        <v>117</v>
      </c>
      <c r="C39" s="106" t="s">
        <v>59</v>
      </c>
      <c r="D39" s="108">
        <v>0</v>
      </c>
      <c r="E39" s="108">
        <v>279</v>
      </c>
      <c r="F39" s="111">
        <f t="shared" si="6"/>
        <v>0</v>
      </c>
      <c r="G39" s="109"/>
      <c r="H39" s="109">
        <f>G39*D39</f>
        <v>0</v>
      </c>
      <c r="S39" s="86"/>
      <c r="T39" s="86"/>
      <c r="U39" s="86"/>
      <c r="V39" s="86"/>
      <c r="W39" s="86"/>
      <c r="X39" s="86"/>
      <c r="Y39" s="86"/>
      <c r="Z39" s="86"/>
      <c r="AA39" s="86"/>
      <c r="AB39" s="190"/>
    </row>
    <row r="40" spans="1:29" x14ac:dyDescent="0.3">
      <c r="A40" s="151">
        <v>6</v>
      </c>
      <c r="B40" s="132" t="s">
        <v>61</v>
      </c>
      <c r="C40" s="133"/>
      <c r="D40" s="134"/>
      <c r="E40" s="135"/>
      <c r="F40" s="136">
        <f>SUM(F41:F47)</f>
        <v>0</v>
      </c>
      <c r="G40" s="136"/>
      <c r="H40" s="136">
        <f>SUM(H41:H47)</f>
        <v>0</v>
      </c>
      <c r="S40" s="86"/>
      <c r="T40" s="86"/>
      <c r="U40" s="86"/>
      <c r="V40" s="86"/>
      <c r="W40" s="86"/>
      <c r="X40" s="86"/>
      <c r="Y40" s="86"/>
      <c r="Z40" s="86"/>
      <c r="AA40" s="86"/>
      <c r="AB40" s="190"/>
    </row>
    <row r="41" spans="1:29" ht="28.8" x14ac:dyDescent="0.3">
      <c r="A41" s="149" t="s">
        <v>241</v>
      </c>
      <c r="B41" s="95" t="s">
        <v>80</v>
      </c>
      <c r="C41" s="106" t="s">
        <v>59</v>
      </c>
      <c r="D41" s="184">
        <f>-(D42+D43+D44+D45+D46+D47)</f>
        <v>0</v>
      </c>
      <c r="E41" s="184">
        <v>223</v>
      </c>
      <c r="F41" s="185">
        <f>D41*E41</f>
        <v>0</v>
      </c>
      <c r="G41" s="186"/>
      <c r="H41" s="185">
        <f>F41</f>
        <v>0</v>
      </c>
      <c r="S41" s="86"/>
      <c r="T41" s="86"/>
      <c r="U41" s="86"/>
      <c r="V41" s="86"/>
      <c r="W41" s="86"/>
      <c r="X41" s="86"/>
      <c r="Y41" s="86"/>
      <c r="Z41" s="86"/>
      <c r="AA41" s="86"/>
      <c r="AB41" s="190"/>
      <c r="AC41" s="191"/>
    </row>
    <row r="42" spans="1:29" x14ac:dyDescent="0.3">
      <c r="A42" s="149" t="s">
        <v>243</v>
      </c>
      <c r="B42" s="95" t="s">
        <v>276</v>
      </c>
      <c r="C42" s="106" t="s">
        <v>59</v>
      </c>
      <c r="D42" s="108">
        <v>0</v>
      </c>
      <c r="E42" s="108">
        <v>170</v>
      </c>
      <c r="F42" s="111">
        <f t="shared" ref="F42:F47" si="7">E42*D42</f>
        <v>0</v>
      </c>
      <c r="G42" s="109"/>
      <c r="H42" s="109">
        <f>G42*D42</f>
        <v>0</v>
      </c>
    </row>
    <row r="43" spans="1:29" x14ac:dyDescent="0.3">
      <c r="A43" s="149" t="s">
        <v>277</v>
      </c>
      <c r="B43" s="95" t="s">
        <v>278</v>
      </c>
      <c r="C43" s="106" t="s">
        <v>59</v>
      </c>
      <c r="D43" s="108">
        <v>0</v>
      </c>
      <c r="E43" s="108">
        <v>180</v>
      </c>
      <c r="F43" s="111">
        <f t="shared" si="7"/>
        <v>0</v>
      </c>
      <c r="G43" s="109"/>
      <c r="H43" s="109">
        <f>G43*D43</f>
        <v>0</v>
      </c>
    </row>
    <row r="44" spans="1:29" x14ac:dyDescent="0.3">
      <c r="A44" s="149" t="s">
        <v>279</v>
      </c>
      <c r="B44" s="95" t="s">
        <v>280</v>
      </c>
      <c r="C44" s="106" t="s">
        <v>59</v>
      </c>
      <c r="D44" s="108">
        <v>0</v>
      </c>
      <c r="E44" s="108">
        <v>209</v>
      </c>
      <c r="F44" s="111">
        <f t="shared" si="7"/>
        <v>0</v>
      </c>
      <c r="G44" s="109"/>
      <c r="H44" s="109">
        <f>G44*D44</f>
        <v>0</v>
      </c>
    </row>
    <row r="45" spans="1:29" x14ac:dyDescent="0.3">
      <c r="A45" s="149" t="s">
        <v>281</v>
      </c>
      <c r="B45" s="95" t="s">
        <v>282</v>
      </c>
      <c r="C45" s="106" t="s">
        <v>59</v>
      </c>
      <c r="D45" s="108">
        <v>0</v>
      </c>
      <c r="E45" s="108">
        <v>229</v>
      </c>
      <c r="F45" s="111">
        <f t="shared" si="7"/>
        <v>0</v>
      </c>
      <c r="G45" s="109"/>
      <c r="H45" s="109">
        <f>G45*D45</f>
        <v>0</v>
      </c>
    </row>
    <row r="46" spans="1:29" x14ac:dyDescent="0.3">
      <c r="A46" s="149" t="s">
        <v>283</v>
      </c>
      <c r="B46" s="95" t="s">
        <v>284</v>
      </c>
      <c r="C46" s="106" t="s">
        <v>59</v>
      </c>
      <c r="D46" s="108">
        <v>0</v>
      </c>
      <c r="E46" s="108">
        <v>334</v>
      </c>
      <c r="F46" s="111">
        <f t="shared" si="7"/>
        <v>0</v>
      </c>
      <c r="G46" s="109"/>
      <c r="H46" s="109">
        <f>G46*D46</f>
        <v>0</v>
      </c>
    </row>
    <row r="47" spans="1:29" x14ac:dyDescent="0.3">
      <c r="A47" s="149" t="s">
        <v>285</v>
      </c>
      <c r="B47" s="114" t="s">
        <v>103</v>
      </c>
      <c r="C47" s="106" t="s">
        <v>35</v>
      </c>
      <c r="D47" s="108">
        <v>0</v>
      </c>
      <c r="E47" s="108">
        <v>235</v>
      </c>
      <c r="F47" s="111">
        <f t="shared" si="7"/>
        <v>0</v>
      </c>
      <c r="G47" s="109"/>
      <c r="H47" s="109">
        <f t="shared" ref="H47:H55" si="8">G47*D47</f>
        <v>0</v>
      </c>
    </row>
    <row r="48" spans="1:29" x14ac:dyDescent="0.3">
      <c r="A48" s="151">
        <v>7</v>
      </c>
      <c r="B48" s="132" t="s">
        <v>167</v>
      </c>
      <c r="C48" s="133"/>
      <c r="D48" s="134"/>
      <c r="E48" s="135"/>
      <c r="F48" s="136">
        <f>SUM(F49:F55)</f>
        <v>0</v>
      </c>
      <c r="G48" s="136"/>
      <c r="H48" s="136">
        <f>SUM(H49:H55)</f>
        <v>0</v>
      </c>
    </row>
    <row r="49" spans="1:22" x14ac:dyDescent="0.3">
      <c r="A49" s="149" t="s">
        <v>286</v>
      </c>
      <c r="B49" s="114" t="s">
        <v>104</v>
      </c>
      <c r="C49" s="106" t="s">
        <v>59</v>
      </c>
      <c r="D49" s="108">
        <v>0</v>
      </c>
      <c r="E49" s="108">
        <v>56</v>
      </c>
      <c r="F49" s="111">
        <f t="shared" ref="F49:F55" si="9">E49*D49</f>
        <v>0</v>
      </c>
      <c r="G49" s="109"/>
      <c r="H49" s="109">
        <f t="shared" ref="H49:H51" si="10">G49*D49</f>
        <v>0</v>
      </c>
    </row>
    <row r="50" spans="1:22" x14ac:dyDescent="0.3">
      <c r="A50" s="149" t="s">
        <v>287</v>
      </c>
      <c r="B50" s="114" t="s">
        <v>105</v>
      </c>
      <c r="C50" s="106" t="s">
        <v>59</v>
      </c>
      <c r="D50" s="108">
        <v>0</v>
      </c>
      <c r="E50" s="108">
        <v>71</v>
      </c>
      <c r="F50" s="111">
        <f t="shared" si="9"/>
        <v>0</v>
      </c>
      <c r="G50" s="109"/>
      <c r="H50" s="109">
        <f t="shared" si="10"/>
        <v>0</v>
      </c>
    </row>
    <row r="51" spans="1:22" x14ac:dyDescent="0.3">
      <c r="A51" s="149" t="s">
        <v>288</v>
      </c>
      <c r="B51" s="114" t="s">
        <v>289</v>
      </c>
      <c r="C51" s="106" t="s">
        <v>59</v>
      </c>
      <c r="D51" s="108">
        <v>0</v>
      </c>
      <c r="E51" s="108">
        <v>109</v>
      </c>
      <c r="F51" s="111">
        <f t="shared" si="9"/>
        <v>0</v>
      </c>
      <c r="G51" s="109"/>
      <c r="H51" s="109">
        <f t="shared" si="10"/>
        <v>0</v>
      </c>
    </row>
    <row r="52" spans="1:22" x14ac:dyDescent="0.3">
      <c r="A52" s="149" t="s">
        <v>290</v>
      </c>
      <c r="B52" s="114" t="s">
        <v>291</v>
      </c>
      <c r="C52" s="106" t="s">
        <v>59</v>
      </c>
      <c r="D52" s="108">
        <v>0</v>
      </c>
      <c r="E52" s="108">
        <v>136</v>
      </c>
      <c r="F52" s="111">
        <f t="shared" si="9"/>
        <v>0</v>
      </c>
      <c r="G52" s="109"/>
      <c r="H52" s="109">
        <f t="shared" si="8"/>
        <v>0</v>
      </c>
    </row>
    <row r="53" spans="1:22" x14ac:dyDescent="0.3">
      <c r="A53" s="149" t="s">
        <v>292</v>
      </c>
      <c r="B53" s="114" t="s">
        <v>293</v>
      </c>
      <c r="C53" s="106" t="s">
        <v>59</v>
      </c>
      <c r="D53" s="108">
        <v>0</v>
      </c>
      <c r="E53" s="108">
        <v>193</v>
      </c>
      <c r="F53" s="111">
        <f t="shared" si="9"/>
        <v>0</v>
      </c>
      <c r="G53" s="109"/>
      <c r="H53" s="109">
        <f t="shared" si="8"/>
        <v>0</v>
      </c>
    </row>
    <row r="54" spans="1:22" x14ac:dyDescent="0.3">
      <c r="A54" s="149" t="s">
        <v>294</v>
      </c>
      <c r="B54" s="114" t="s">
        <v>106</v>
      </c>
      <c r="C54" s="106" t="s">
        <v>59</v>
      </c>
      <c r="D54" s="108">
        <v>0</v>
      </c>
      <c r="E54" s="108">
        <v>100</v>
      </c>
      <c r="F54" s="111">
        <f t="shared" si="9"/>
        <v>0</v>
      </c>
      <c r="G54" s="109"/>
      <c r="H54" s="109">
        <f t="shared" si="8"/>
        <v>0</v>
      </c>
    </row>
    <row r="55" spans="1:22" x14ac:dyDescent="0.3">
      <c r="A55" s="149" t="s">
        <v>295</v>
      </c>
      <c r="B55" s="114" t="s">
        <v>296</v>
      </c>
      <c r="C55" s="106" t="s">
        <v>59</v>
      </c>
      <c r="D55" s="108">
        <v>0</v>
      </c>
      <c r="E55" s="108">
        <v>125</v>
      </c>
      <c r="F55" s="111">
        <f t="shared" si="9"/>
        <v>0</v>
      </c>
      <c r="G55" s="109"/>
      <c r="H55" s="109">
        <f t="shared" si="8"/>
        <v>0</v>
      </c>
    </row>
    <row r="56" spans="1:22" s="68" customFormat="1" x14ac:dyDescent="0.3">
      <c r="A56" s="151">
        <v>8</v>
      </c>
      <c r="B56" s="132" t="s">
        <v>169</v>
      </c>
      <c r="C56" s="133"/>
      <c r="D56" s="134"/>
      <c r="E56" s="135"/>
      <c r="F56" s="136">
        <f>F57+F63</f>
        <v>0</v>
      </c>
      <c r="G56" s="136"/>
      <c r="H56" s="136">
        <f>H57+H63</f>
        <v>0</v>
      </c>
      <c r="I56" s="97"/>
      <c r="J56" s="96"/>
      <c r="P56" s="96"/>
      <c r="R56" s="96"/>
    </row>
    <row r="57" spans="1:22" x14ac:dyDescent="0.3">
      <c r="A57" s="150">
        <v>8.1</v>
      </c>
      <c r="B57" s="115" t="s">
        <v>46</v>
      </c>
      <c r="C57" s="116"/>
      <c r="D57" s="108"/>
      <c r="E57" s="108"/>
      <c r="F57" s="173">
        <f>SUM(F58:F62)</f>
        <v>0</v>
      </c>
      <c r="G57" s="174"/>
      <c r="H57" s="173">
        <f>SUM(H58:H62)</f>
        <v>0</v>
      </c>
      <c r="T57" s="70"/>
      <c r="V57" s="117"/>
    </row>
    <row r="58" spans="1:22" x14ac:dyDescent="0.3">
      <c r="A58" s="149" t="s">
        <v>170</v>
      </c>
      <c r="B58" s="95" t="s">
        <v>119</v>
      </c>
      <c r="C58" s="106" t="s">
        <v>36</v>
      </c>
      <c r="D58" s="118">
        <v>0</v>
      </c>
      <c r="E58" s="118">
        <v>35</v>
      </c>
      <c r="F58" s="111">
        <f>E58*D58</f>
        <v>0</v>
      </c>
      <c r="G58" s="109"/>
      <c r="H58" s="109">
        <f>G58*D58</f>
        <v>0</v>
      </c>
      <c r="J58" s="86">
        <v>29.523809523809522</v>
      </c>
    </row>
    <row r="59" spans="1:22" x14ac:dyDescent="0.3">
      <c r="A59" s="149" t="s">
        <v>171</v>
      </c>
      <c r="B59" s="119" t="s">
        <v>44</v>
      </c>
      <c r="C59" s="106" t="s">
        <v>36</v>
      </c>
      <c r="D59" s="118">
        <v>0</v>
      </c>
      <c r="E59" s="118">
        <v>70</v>
      </c>
      <c r="F59" s="111">
        <f t="shared" ref="F59:F62" si="11">E59*D59</f>
        <v>0</v>
      </c>
      <c r="G59" s="109"/>
      <c r="H59" s="109">
        <f t="shared" ref="H59:H62" si="12">G59*D59</f>
        <v>0</v>
      </c>
      <c r="J59" s="86">
        <v>49.523809523809518</v>
      </c>
      <c r="R59" s="96"/>
      <c r="T59" s="70"/>
      <c r="V59" s="117"/>
    </row>
    <row r="60" spans="1:22" x14ac:dyDescent="0.3">
      <c r="A60" s="149" t="s">
        <v>172</v>
      </c>
      <c r="B60" s="119" t="s">
        <v>112</v>
      </c>
      <c r="C60" s="106" t="s">
        <v>59</v>
      </c>
      <c r="D60" s="118">
        <v>0</v>
      </c>
      <c r="E60" s="118">
        <v>35</v>
      </c>
      <c r="F60" s="111">
        <f t="shared" si="11"/>
        <v>0</v>
      </c>
      <c r="G60" s="109"/>
      <c r="H60" s="109">
        <f>G60*D60</f>
        <v>0</v>
      </c>
      <c r="J60" s="86">
        <v>15</v>
      </c>
      <c r="R60" s="96"/>
      <c r="T60" s="70"/>
    </row>
    <row r="61" spans="1:22" x14ac:dyDescent="0.3">
      <c r="A61" s="149" t="s">
        <v>173</v>
      </c>
      <c r="B61" s="119" t="s">
        <v>45</v>
      </c>
      <c r="C61" s="106" t="s">
        <v>36</v>
      </c>
      <c r="D61" s="118">
        <v>0</v>
      </c>
      <c r="E61" s="118">
        <v>70</v>
      </c>
      <c r="F61" s="111">
        <f t="shared" si="11"/>
        <v>0</v>
      </c>
      <c r="G61" s="109"/>
      <c r="H61" s="109">
        <f t="shared" ref="H61" si="13">G61*D61</f>
        <v>0</v>
      </c>
      <c r="J61" s="86">
        <v>49.523809523809518</v>
      </c>
      <c r="R61" s="96"/>
      <c r="T61" s="70"/>
    </row>
    <row r="62" spans="1:22" x14ac:dyDescent="0.3">
      <c r="A62" s="149" t="s">
        <v>174</v>
      </c>
      <c r="B62" s="119" t="s">
        <v>121</v>
      </c>
      <c r="C62" s="106" t="s">
        <v>36</v>
      </c>
      <c r="D62" s="118">
        <v>0</v>
      </c>
      <c r="E62" s="118">
        <v>84</v>
      </c>
      <c r="F62" s="111">
        <f t="shared" si="11"/>
        <v>0</v>
      </c>
      <c r="G62" s="109"/>
      <c r="H62" s="109">
        <f t="shared" si="12"/>
        <v>0</v>
      </c>
      <c r="J62" s="86">
        <v>83.80952380952381</v>
      </c>
      <c r="R62" s="96"/>
      <c r="T62" s="70"/>
    </row>
    <row r="63" spans="1:22" x14ac:dyDescent="0.3">
      <c r="A63" s="150" t="s">
        <v>175</v>
      </c>
      <c r="B63" s="115" t="s">
        <v>47</v>
      </c>
      <c r="C63" s="116"/>
      <c r="D63" s="118">
        <v>0</v>
      </c>
      <c r="E63" s="118"/>
      <c r="F63" s="173">
        <f>SUM(F64:F69)</f>
        <v>0</v>
      </c>
      <c r="G63" s="174"/>
      <c r="H63" s="173">
        <f>SUM(H64:H69)</f>
        <v>0</v>
      </c>
      <c r="R63" s="96"/>
      <c r="T63" s="70"/>
    </row>
    <row r="64" spans="1:22" x14ac:dyDescent="0.3">
      <c r="A64" s="149" t="s">
        <v>176</v>
      </c>
      <c r="B64" s="119" t="s">
        <v>119</v>
      </c>
      <c r="C64" s="106" t="s">
        <v>36</v>
      </c>
      <c r="D64" s="118">
        <v>0</v>
      </c>
      <c r="E64" s="118">
        <v>35</v>
      </c>
      <c r="F64" s="111">
        <f t="shared" ref="F64:F69" si="14">E64*D64</f>
        <v>0</v>
      </c>
      <c r="G64" s="109"/>
      <c r="H64" s="109">
        <f>G64*D64</f>
        <v>0</v>
      </c>
      <c r="J64" s="86">
        <v>24.76</v>
      </c>
      <c r="R64" s="96"/>
      <c r="T64" s="70"/>
    </row>
    <row r="65" spans="1:20" x14ac:dyDescent="0.3">
      <c r="A65" s="149" t="s">
        <v>177</v>
      </c>
      <c r="B65" s="119" t="s">
        <v>44</v>
      </c>
      <c r="C65" s="106" t="s">
        <v>36</v>
      </c>
      <c r="D65" s="118">
        <v>0</v>
      </c>
      <c r="E65" s="118">
        <v>87</v>
      </c>
      <c r="F65" s="111">
        <f t="shared" si="14"/>
        <v>0</v>
      </c>
      <c r="G65" s="109"/>
      <c r="H65" s="109">
        <f>G65*D65</f>
        <v>0</v>
      </c>
      <c r="J65" s="86">
        <v>64.761904761904759</v>
      </c>
      <c r="R65" s="96"/>
      <c r="T65" s="70"/>
    </row>
    <row r="66" spans="1:20" x14ac:dyDescent="0.3">
      <c r="A66" s="149" t="s">
        <v>178</v>
      </c>
      <c r="B66" s="119" t="s">
        <v>48</v>
      </c>
      <c r="C66" s="106" t="s">
        <v>36</v>
      </c>
      <c r="D66" s="118">
        <v>0</v>
      </c>
      <c r="E66" s="118">
        <v>137</v>
      </c>
      <c r="F66" s="111">
        <f t="shared" si="14"/>
        <v>0</v>
      </c>
      <c r="G66" s="109"/>
      <c r="H66" s="109">
        <f t="shared" ref="H66:H69" si="15">G66*D66</f>
        <v>0</v>
      </c>
      <c r="J66" s="86">
        <v>101.9047619047619</v>
      </c>
      <c r="R66" s="96"/>
      <c r="T66" s="70"/>
    </row>
    <row r="67" spans="1:20" x14ac:dyDescent="0.3">
      <c r="A67" s="149" t="s">
        <v>179</v>
      </c>
      <c r="B67" s="119" t="s">
        <v>109</v>
      </c>
      <c r="C67" s="106" t="s">
        <v>36</v>
      </c>
      <c r="D67" s="118">
        <v>0</v>
      </c>
      <c r="E67" s="118">
        <v>328</v>
      </c>
      <c r="F67" s="111">
        <f t="shared" si="14"/>
        <v>0</v>
      </c>
      <c r="G67" s="109"/>
      <c r="H67" s="109">
        <f>G67*D67</f>
        <v>0</v>
      </c>
      <c r="J67" s="86">
        <v>244.76190476190476</v>
      </c>
      <c r="R67" s="96"/>
      <c r="T67" s="70"/>
    </row>
    <row r="68" spans="1:20" x14ac:dyDescent="0.3">
      <c r="A68" s="149" t="s">
        <v>180</v>
      </c>
      <c r="B68" s="119" t="s">
        <v>110</v>
      </c>
      <c r="C68" s="106" t="s">
        <v>36</v>
      </c>
      <c r="D68" s="118">
        <v>0</v>
      </c>
      <c r="E68" s="118">
        <v>263</v>
      </c>
      <c r="F68" s="111">
        <f t="shared" si="14"/>
        <v>0</v>
      </c>
      <c r="G68" s="109"/>
      <c r="H68" s="109">
        <f t="shared" si="15"/>
        <v>0</v>
      </c>
      <c r="J68" s="86">
        <v>196.19047619047618</v>
      </c>
      <c r="R68" s="96"/>
      <c r="T68" s="70"/>
    </row>
    <row r="69" spans="1:20" s="121" customFormat="1" x14ac:dyDescent="0.3">
      <c r="A69" s="149" t="s">
        <v>181</v>
      </c>
      <c r="B69" s="120" t="s">
        <v>120</v>
      </c>
      <c r="C69" s="106" t="s">
        <v>36</v>
      </c>
      <c r="D69" s="118">
        <v>0</v>
      </c>
      <c r="E69" s="118">
        <v>41</v>
      </c>
      <c r="F69" s="111">
        <f t="shared" si="14"/>
        <v>0</v>
      </c>
      <c r="G69" s="109"/>
      <c r="H69" s="109">
        <f t="shared" si="15"/>
        <v>0</v>
      </c>
      <c r="I69" s="97"/>
      <c r="J69" s="122">
        <v>34.29</v>
      </c>
      <c r="P69" s="122"/>
      <c r="R69" s="122"/>
      <c r="T69" s="70"/>
    </row>
    <row r="70" spans="1:20" s="68" customFormat="1" x14ac:dyDescent="0.3">
      <c r="A70" s="151" t="s">
        <v>182</v>
      </c>
      <c r="B70" s="132" t="s">
        <v>62</v>
      </c>
      <c r="C70" s="133"/>
      <c r="D70" s="134">
        <f>SUM(D71:D90)</f>
        <v>3</v>
      </c>
      <c r="E70" s="135"/>
      <c r="F70" s="136">
        <f>SUM(F71:F94)</f>
        <v>1509.15</v>
      </c>
      <c r="G70" s="136"/>
      <c r="H70" s="136">
        <f>SUM(H71:H94)</f>
        <v>0</v>
      </c>
      <c r="I70" s="123"/>
      <c r="J70" s="96"/>
      <c r="P70" s="96"/>
      <c r="R70" s="96"/>
    </row>
    <row r="71" spans="1:20" ht="20.25" customHeight="1" x14ac:dyDescent="0.3">
      <c r="A71" s="149" t="s">
        <v>183</v>
      </c>
      <c r="B71" s="189" t="s">
        <v>216</v>
      </c>
      <c r="C71" s="106" t="s">
        <v>35</v>
      </c>
      <c r="D71" s="108">
        <v>2</v>
      </c>
      <c r="E71" s="108">
        <v>142.91</v>
      </c>
      <c r="F71" s="111">
        <f t="shared" ref="F71:F92" si="16">E71*D71</f>
        <v>285.82</v>
      </c>
      <c r="G71" s="109"/>
      <c r="H71" s="109">
        <f>G71*D71</f>
        <v>0</v>
      </c>
      <c r="T71" s="70"/>
    </row>
    <row r="72" spans="1:20" ht="20.25" customHeight="1" x14ac:dyDescent="0.3">
      <c r="A72" s="149" t="s">
        <v>184</v>
      </c>
      <c r="B72" s="114" t="s">
        <v>217</v>
      </c>
      <c r="C72" s="106" t="s">
        <v>35</v>
      </c>
      <c r="D72" s="108">
        <v>0</v>
      </c>
      <c r="E72" s="108">
        <v>146.71</v>
      </c>
      <c r="F72" s="111">
        <f t="shared" si="16"/>
        <v>0</v>
      </c>
      <c r="G72" s="109"/>
      <c r="H72" s="109">
        <f t="shared" ref="H72:H90" si="17">G72*D72</f>
        <v>0</v>
      </c>
      <c r="T72" s="70"/>
    </row>
    <row r="73" spans="1:20" ht="20.25" customHeight="1" x14ac:dyDescent="0.3">
      <c r="A73" s="149" t="s">
        <v>185</v>
      </c>
      <c r="B73" s="114" t="s">
        <v>218</v>
      </c>
      <c r="C73" s="106" t="s">
        <v>35</v>
      </c>
      <c r="D73" s="108">
        <v>1</v>
      </c>
      <c r="E73" s="108">
        <v>143.33000000000001</v>
      </c>
      <c r="F73" s="111">
        <f t="shared" si="16"/>
        <v>143.33000000000001</v>
      </c>
      <c r="G73" s="109"/>
      <c r="H73" s="109">
        <f t="shared" si="17"/>
        <v>0</v>
      </c>
      <c r="T73" s="70"/>
    </row>
    <row r="74" spans="1:20" ht="20.25" customHeight="1" x14ac:dyDescent="0.3">
      <c r="A74" s="149" t="s">
        <v>186</v>
      </c>
      <c r="B74" s="189" t="s">
        <v>250</v>
      </c>
      <c r="C74" s="106" t="s">
        <v>35</v>
      </c>
      <c r="D74" s="108">
        <v>0</v>
      </c>
      <c r="E74" s="108">
        <v>143.44</v>
      </c>
      <c r="F74" s="111">
        <f t="shared" si="16"/>
        <v>0</v>
      </c>
      <c r="G74" s="109"/>
      <c r="H74" s="109">
        <f t="shared" si="17"/>
        <v>0</v>
      </c>
      <c r="T74" s="70"/>
    </row>
    <row r="75" spans="1:20" ht="20.25" customHeight="1" x14ac:dyDescent="0.3">
      <c r="A75" s="149" t="s">
        <v>187</v>
      </c>
      <c r="B75" s="114" t="s">
        <v>219</v>
      </c>
      <c r="C75" s="106" t="s">
        <v>35</v>
      </c>
      <c r="D75" s="108">
        <v>0</v>
      </c>
      <c r="E75" s="108">
        <v>143.44</v>
      </c>
      <c r="F75" s="111">
        <f t="shared" si="16"/>
        <v>0</v>
      </c>
      <c r="G75" s="109"/>
      <c r="H75" s="109">
        <f t="shared" si="17"/>
        <v>0</v>
      </c>
      <c r="T75" s="70"/>
    </row>
    <row r="76" spans="1:20" ht="20.25" customHeight="1" x14ac:dyDescent="0.3">
      <c r="A76" s="149" t="s">
        <v>188</v>
      </c>
      <c r="B76" s="114" t="s">
        <v>220</v>
      </c>
      <c r="C76" s="106" t="s">
        <v>35</v>
      </c>
      <c r="D76" s="108">
        <v>0</v>
      </c>
      <c r="E76" s="108">
        <v>150.65</v>
      </c>
      <c r="F76" s="111">
        <f t="shared" si="16"/>
        <v>0</v>
      </c>
      <c r="G76" s="109"/>
      <c r="H76" s="109">
        <f t="shared" si="17"/>
        <v>0</v>
      </c>
      <c r="T76" s="70"/>
    </row>
    <row r="77" spans="1:20" ht="20.25" customHeight="1" x14ac:dyDescent="0.3">
      <c r="A77" s="149" t="s">
        <v>189</v>
      </c>
      <c r="B77" s="114" t="s">
        <v>221</v>
      </c>
      <c r="C77" s="106" t="s">
        <v>35</v>
      </c>
      <c r="D77" s="108">
        <v>0</v>
      </c>
      <c r="E77" s="108">
        <v>287.10000000000002</v>
      </c>
      <c r="F77" s="111">
        <f t="shared" si="16"/>
        <v>0</v>
      </c>
      <c r="G77" s="109"/>
      <c r="H77" s="109">
        <f t="shared" si="17"/>
        <v>0</v>
      </c>
      <c r="T77" s="70"/>
    </row>
    <row r="78" spans="1:20" ht="20.25" customHeight="1" x14ac:dyDescent="0.3">
      <c r="A78" s="149" t="s">
        <v>190</v>
      </c>
      <c r="B78" s="114" t="s">
        <v>222</v>
      </c>
      <c r="C78" s="106" t="s">
        <v>35</v>
      </c>
      <c r="D78" s="108">
        <v>0</v>
      </c>
      <c r="E78" s="108">
        <v>307</v>
      </c>
      <c r="F78" s="111">
        <f t="shared" si="16"/>
        <v>0</v>
      </c>
      <c r="G78" s="109"/>
      <c r="H78" s="109">
        <f t="shared" si="17"/>
        <v>0</v>
      </c>
      <c r="T78" s="70"/>
    </row>
    <row r="79" spans="1:20" ht="20.25" customHeight="1" x14ac:dyDescent="0.3">
      <c r="A79" s="149" t="s">
        <v>191</v>
      </c>
      <c r="B79" s="114" t="s">
        <v>223</v>
      </c>
      <c r="C79" s="106" t="s">
        <v>35</v>
      </c>
      <c r="D79" s="108">
        <v>0</v>
      </c>
      <c r="E79" s="108">
        <v>383</v>
      </c>
      <c r="F79" s="111">
        <f t="shared" si="16"/>
        <v>0</v>
      </c>
      <c r="G79" s="109"/>
      <c r="H79" s="109">
        <f t="shared" si="17"/>
        <v>0</v>
      </c>
      <c r="T79" s="70"/>
    </row>
    <row r="80" spans="1:20" ht="20.25" customHeight="1" x14ac:dyDescent="0.3">
      <c r="A80" s="149" t="s">
        <v>192</v>
      </c>
      <c r="B80" s="114" t="s">
        <v>297</v>
      </c>
      <c r="C80" s="106" t="s">
        <v>35</v>
      </c>
      <c r="D80" s="108">
        <v>0</v>
      </c>
      <c r="E80" s="108">
        <v>1612</v>
      </c>
      <c r="F80" s="111">
        <f t="shared" si="16"/>
        <v>0</v>
      </c>
      <c r="G80" s="109"/>
      <c r="H80" s="109">
        <f t="shared" si="17"/>
        <v>0</v>
      </c>
      <c r="T80" s="70"/>
    </row>
    <row r="81" spans="1:20" ht="20.25" customHeight="1" x14ac:dyDescent="0.3">
      <c r="A81" s="149" t="s">
        <v>193</v>
      </c>
      <c r="B81" s="114" t="s">
        <v>224</v>
      </c>
      <c r="C81" s="106" t="s">
        <v>35</v>
      </c>
      <c r="D81" s="108">
        <v>0</v>
      </c>
      <c r="E81" s="108">
        <v>143</v>
      </c>
      <c r="F81" s="111">
        <f t="shared" si="16"/>
        <v>0</v>
      </c>
      <c r="G81" s="109"/>
      <c r="H81" s="109">
        <f t="shared" si="17"/>
        <v>0</v>
      </c>
      <c r="T81" s="70"/>
    </row>
    <row r="82" spans="1:20" ht="20.25" customHeight="1" x14ac:dyDescent="0.3">
      <c r="A82" s="149" t="s">
        <v>194</v>
      </c>
      <c r="B82" s="114" t="s">
        <v>225</v>
      </c>
      <c r="C82" s="106" t="s">
        <v>35</v>
      </c>
      <c r="D82" s="108">
        <v>0</v>
      </c>
      <c r="E82" s="108">
        <v>145</v>
      </c>
      <c r="F82" s="111">
        <f t="shared" si="16"/>
        <v>0</v>
      </c>
      <c r="G82" s="109"/>
      <c r="H82" s="109">
        <f t="shared" si="17"/>
        <v>0</v>
      </c>
      <c r="T82" s="70"/>
    </row>
    <row r="83" spans="1:20" ht="20.25" customHeight="1" x14ac:dyDescent="0.3">
      <c r="A83" s="149" t="s">
        <v>195</v>
      </c>
      <c r="B83" s="114" t="s">
        <v>226</v>
      </c>
      <c r="C83" s="106" t="s">
        <v>35</v>
      </c>
      <c r="D83" s="108">
        <v>0</v>
      </c>
      <c r="E83" s="108">
        <v>145</v>
      </c>
      <c r="F83" s="111">
        <f t="shared" si="16"/>
        <v>0</v>
      </c>
      <c r="G83" s="109"/>
      <c r="H83" s="109">
        <f t="shared" si="17"/>
        <v>0</v>
      </c>
      <c r="T83" s="70"/>
    </row>
    <row r="84" spans="1:20" ht="20.25" customHeight="1" x14ac:dyDescent="0.3">
      <c r="A84" s="149" t="s">
        <v>196</v>
      </c>
      <c r="B84" s="114" t="s">
        <v>227</v>
      </c>
      <c r="C84" s="106" t="s">
        <v>35</v>
      </c>
      <c r="D84" s="108">
        <v>0</v>
      </c>
      <c r="E84" s="108">
        <v>150</v>
      </c>
      <c r="F84" s="111">
        <f t="shared" si="16"/>
        <v>0</v>
      </c>
      <c r="G84" s="109"/>
      <c r="H84" s="109">
        <f t="shared" si="17"/>
        <v>0</v>
      </c>
      <c r="T84" s="70"/>
    </row>
    <row r="85" spans="1:20" ht="20.25" customHeight="1" x14ac:dyDescent="0.3">
      <c r="A85" s="149" t="s">
        <v>197</v>
      </c>
      <c r="B85" s="114" t="s">
        <v>228</v>
      </c>
      <c r="C85" s="106" t="s">
        <v>35</v>
      </c>
      <c r="D85" s="108">
        <v>0</v>
      </c>
      <c r="E85" s="108">
        <v>150</v>
      </c>
      <c r="F85" s="111">
        <f t="shared" si="16"/>
        <v>0</v>
      </c>
      <c r="G85" s="109"/>
      <c r="H85" s="109">
        <f t="shared" si="17"/>
        <v>0</v>
      </c>
      <c r="T85" s="70"/>
    </row>
    <row r="86" spans="1:20" ht="20.25" customHeight="1" x14ac:dyDescent="0.3">
      <c r="A86" s="149" t="s">
        <v>198</v>
      </c>
      <c r="B86" s="114" t="s">
        <v>229</v>
      </c>
      <c r="C86" s="106" t="s">
        <v>35</v>
      </c>
      <c r="D86" s="108">
        <v>0</v>
      </c>
      <c r="E86" s="108">
        <v>310</v>
      </c>
      <c r="F86" s="111">
        <f t="shared" si="16"/>
        <v>0</v>
      </c>
      <c r="G86" s="109"/>
      <c r="H86" s="109">
        <f t="shared" si="17"/>
        <v>0</v>
      </c>
      <c r="T86" s="70"/>
    </row>
    <row r="87" spans="1:20" ht="20.25" customHeight="1" x14ac:dyDescent="0.3">
      <c r="A87" s="149" t="s">
        <v>199</v>
      </c>
      <c r="B87" s="114" t="s">
        <v>230</v>
      </c>
      <c r="C87" s="106" t="s">
        <v>35</v>
      </c>
      <c r="D87" s="108">
        <v>0</v>
      </c>
      <c r="E87" s="108">
        <v>147</v>
      </c>
      <c r="F87" s="111">
        <f t="shared" si="16"/>
        <v>0</v>
      </c>
      <c r="G87" s="109"/>
      <c r="H87" s="109">
        <f t="shared" si="17"/>
        <v>0</v>
      </c>
      <c r="T87" s="70"/>
    </row>
    <row r="88" spans="1:20" ht="20.25" customHeight="1" x14ac:dyDescent="0.3">
      <c r="A88" s="149" t="s">
        <v>200</v>
      </c>
      <c r="B88" s="114" t="s">
        <v>231</v>
      </c>
      <c r="C88" s="106" t="s">
        <v>35</v>
      </c>
      <c r="D88" s="108">
        <v>0</v>
      </c>
      <c r="E88" s="108">
        <v>166</v>
      </c>
      <c r="F88" s="111">
        <f t="shared" si="16"/>
        <v>0</v>
      </c>
      <c r="G88" s="109"/>
      <c r="H88" s="109">
        <f t="shared" si="17"/>
        <v>0</v>
      </c>
      <c r="T88" s="70"/>
    </row>
    <row r="89" spans="1:20" ht="20.25" customHeight="1" x14ac:dyDescent="0.3">
      <c r="A89" s="149" t="s">
        <v>201</v>
      </c>
      <c r="B89" s="114" t="s">
        <v>232</v>
      </c>
      <c r="C89" s="106" t="s">
        <v>35</v>
      </c>
      <c r="D89" s="108">
        <v>0</v>
      </c>
      <c r="E89" s="108">
        <v>324</v>
      </c>
      <c r="F89" s="111">
        <f t="shared" si="16"/>
        <v>0</v>
      </c>
      <c r="G89" s="109"/>
      <c r="H89" s="109">
        <f t="shared" si="17"/>
        <v>0</v>
      </c>
      <c r="T89" s="70"/>
    </row>
    <row r="90" spans="1:20" ht="20.25" customHeight="1" x14ac:dyDescent="0.3">
      <c r="A90" s="149" t="s">
        <v>202</v>
      </c>
      <c r="B90" s="114" t="s">
        <v>233</v>
      </c>
      <c r="C90" s="106" t="s">
        <v>35</v>
      </c>
      <c r="D90" s="108">
        <v>0</v>
      </c>
      <c r="E90" s="108">
        <v>343</v>
      </c>
      <c r="F90" s="111">
        <f t="shared" si="16"/>
        <v>0</v>
      </c>
      <c r="G90" s="109"/>
      <c r="H90" s="109">
        <f t="shared" si="17"/>
        <v>0</v>
      </c>
      <c r="T90" s="70"/>
    </row>
    <row r="91" spans="1:20" x14ac:dyDescent="0.3">
      <c r="A91" s="149" t="s">
        <v>203</v>
      </c>
      <c r="B91" s="180" t="s">
        <v>83</v>
      </c>
      <c r="C91" s="106" t="s">
        <v>59</v>
      </c>
      <c r="D91" s="108">
        <v>0</v>
      </c>
      <c r="E91" s="108">
        <v>30.811000000000003</v>
      </c>
      <c r="F91" s="111">
        <f t="shared" si="16"/>
        <v>0</v>
      </c>
      <c r="G91" s="109"/>
      <c r="H91" s="109">
        <f>G91*D91</f>
        <v>0</v>
      </c>
    </row>
    <row r="92" spans="1:20" x14ac:dyDescent="0.3">
      <c r="A92" s="149" t="s">
        <v>204</v>
      </c>
      <c r="B92" s="201" t="s">
        <v>298</v>
      </c>
      <c r="C92" s="106" t="s">
        <v>35</v>
      </c>
      <c r="D92" s="108">
        <v>3</v>
      </c>
      <c r="E92" s="108">
        <v>156</v>
      </c>
      <c r="F92" s="111">
        <f t="shared" si="16"/>
        <v>468</v>
      </c>
      <c r="G92" s="109"/>
      <c r="H92" s="109">
        <f>G92*D92</f>
        <v>0</v>
      </c>
    </row>
    <row r="93" spans="1:20" x14ac:dyDescent="0.3">
      <c r="A93" s="149" t="s">
        <v>205</v>
      </c>
      <c r="B93" s="202" t="s">
        <v>299</v>
      </c>
      <c r="C93" s="126" t="s">
        <v>35</v>
      </c>
      <c r="D93" s="203">
        <f>D92</f>
        <v>3</v>
      </c>
      <c r="E93" s="108">
        <v>204</v>
      </c>
      <c r="F93" s="111">
        <f>E93*D93</f>
        <v>612</v>
      </c>
      <c r="G93" s="113"/>
      <c r="H93" s="109">
        <f>G93*D93</f>
        <v>0</v>
      </c>
    </row>
    <row r="94" spans="1:20" x14ac:dyDescent="0.3">
      <c r="A94" s="149" t="s">
        <v>300</v>
      </c>
      <c r="B94" s="125" t="s">
        <v>301</v>
      </c>
      <c r="C94" s="126" t="s">
        <v>35</v>
      </c>
      <c r="D94" s="108">
        <v>0</v>
      </c>
      <c r="E94" s="108">
        <v>95</v>
      </c>
      <c r="F94" s="111">
        <f>E94*D94</f>
        <v>0</v>
      </c>
      <c r="G94" s="113"/>
      <c r="H94" s="109">
        <f>G94*D94</f>
        <v>0</v>
      </c>
    </row>
    <row r="95" spans="1:20" x14ac:dyDescent="0.3">
      <c r="A95" s="152"/>
      <c r="B95" s="127"/>
      <c r="C95" s="128"/>
      <c r="D95" s="129"/>
      <c r="E95" s="130"/>
      <c r="F95" s="90"/>
      <c r="G95" s="90"/>
      <c r="H95" s="90"/>
    </row>
    <row r="96" spans="1:20" x14ac:dyDescent="0.3">
      <c r="A96" s="155"/>
      <c r="B96" s="156" t="s">
        <v>212</v>
      </c>
      <c r="C96" s="157"/>
      <c r="D96" s="158"/>
      <c r="E96" s="204"/>
      <c r="F96" s="160">
        <f>F10+F18</f>
        <v>6230.15</v>
      </c>
      <c r="G96" s="160"/>
      <c r="H96" s="160">
        <f>H10+H18</f>
        <v>0</v>
      </c>
      <c r="I96" s="161"/>
      <c r="P96" s="162"/>
      <c r="R96" s="163"/>
    </row>
    <row r="97" spans="1:18" ht="15" thickBot="1" x14ac:dyDescent="0.35">
      <c r="A97" s="152"/>
      <c r="B97" s="131"/>
      <c r="C97" s="81"/>
      <c r="D97" s="81"/>
      <c r="E97" s="205"/>
      <c r="F97" s="89"/>
      <c r="G97" s="90"/>
      <c r="H97" s="89"/>
    </row>
    <row r="98" spans="1:18" ht="44.25" customHeight="1" thickBot="1" x14ac:dyDescent="0.35">
      <c r="A98" s="153" t="s">
        <v>206</v>
      </c>
      <c r="B98" s="68" t="s">
        <v>64</v>
      </c>
      <c r="C98" s="231" t="s">
        <v>65</v>
      </c>
      <c r="D98" s="232"/>
      <c r="E98" s="232"/>
      <c r="F98" s="232"/>
      <c r="G98" s="232"/>
      <c r="H98" s="233"/>
    </row>
    <row r="99" spans="1:18" ht="43.2" x14ac:dyDescent="0.3">
      <c r="A99" s="153"/>
      <c r="B99" s="80" t="s">
        <v>93</v>
      </c>
      <c r="C99" s="81"/>
      <c r="D99" s="81"/>
      <c r="E99" s="205"/>
      <c r="F99" s="89"/>
      <c r="G99" s="90"/>
      <c r="H99" s="89"/>
    </row>
    <row r="100" spans="1:18" ht="15" thickBot="1" x14ac:dyDescent="0.35">
      <c r="A100" s="153" t="s">
        <v>207</v>
      </c>
      <c r="B100" s="68" t="s">
        <v>244</v>
      </c>
      <c r="C100" s="81"/>
      <c r="D100" s="81"/>
      <c r="E100" s="205"/>
      <c r="F100" s="89"/>
      <c r="G100" s="90"/>
      <c r="H100" s="89"/>
    </row>
    <row r="101" spans="1:18" ht="87" thickBot="1" x14ac:dyDescent="0.35">
      <c r="A101" s="152"/>
      <c r="B101" s="2" t="s">
        <v>100</v>
      </c>
      <c r="C101" s="234" t="s">
        <v>66</v>
      </c>
      <c r="D101" s="235"/>
      <c r="E101" s="235"/>
      <c r="F101" s="235"/>
      <c r="G101" s="235"/>
      <c r="H101" s="236"/>
    </row>
    <row r="102" spans="1:18" x14ac:dyDescent="0.3">
      <c r="A102" s="152"/>
      <c r="B102" s="131"/>
      <c r="C102" s="81"/>
      <c r="D102" s="81"/>
      <c r="E102" s="205"/>
      <c r="F102" s="89"/>
      <c r="G102" s="90"/>
      <c r="H102" s="89"/>
    </row>
    <row r="103" spans="1:18" x14ac:dyDescent="0.3">
      <c r="A103" s="154" t="s">
        <v>50</v>
      </c>
      <c r="B103" s="84" t="s">
        <v>111</v>
      </c>
      <c r="C103" s="85"/>
      <c r="D103" s="85"/>
      <c r="E103" s="206"/>
      <c r="F103" s="92"/>
      <c r="G103" s="92"/>
      <c r="H103" s="92"/>
      <c r="I103" s="25"/>
      <c r="P103"/>
      <c r="R103"/>
    </row>
    <row r="104" spans="1:18" x14ac:dyDescent="0.3">
      <c r="A104" s="154" t="s">
        <v>51</v>
      </c>
      <c r="B104" s="84" t="s">
        <v>102</v>
      </c>
      <c r="C104" s="85"/>
      <c r="D104" s="85"/>
      <c r="E104" s="206"/>
      <c r="F104" s="92"/>
      <c r="G104" s="92"/>
      <c r="H104" s="92"/>
      <c r="I104" s="25"/>
      <c r="P104"/>
      <c r="R104"/>
    </row>
    <row r="105" spans="1:18" ht="34.5" customHeight="1" x14ac:dyDescent="0.3">
      <c r="A105" s="154" t="s">
        <v>113</v>
      </c>
      <c r="B105" s="237" t="s">
        <v>79</v>
      </c>
      <c r="C105" s="237"/>
      <c r="D105" s="237"/>
      <c r="E105" s="237"/>
      <c r="F105" s="237"/>
      <c r="G105" s="237"/>
      <c r="H105" s="237"/>
      <c r="I105" s="25"/>
      <c r="P105"/>
      <c r="R105"/>
    </row>
    <row r="107" spans="1:18" x14ac:dyDescent="0.3">
      <c r="A107" s="144" t="s">
        <v>67</v>
      </c>
    </row>
    <row r="109" spans="1:18" x14ac:dyDescent="0.3">
      <c r="A109" s="143" t="s">
        <v>68</v>
      </c>
    </row>
    <row r="111" spans="1:18" x14ac:dyDescent="0.3">
      <c r="A111" s="143" t="s">
        <v>69</v>
      </c>
    </row>
    <row r="114" spans="1:3" x14ac:dyDescent="0.3">
      <c r="A114" s="144" t="s">
        <v>70</v>
      </c>
      <c r="C114" s="68" t="s">
        <v>70</v>
      </c>
    </row>
    <row r="116" spans="1:3" x14ac:dyDescent="0.3">
      <c r="A116" s="143" t="s">
        <v>68</v>
      </c>
      <c r="C116" t="s">
        <v>68</v>
      </c>
    </row>
    <row r="119" spans="1:3" x14ac:dyDescent="0.3">
      <c r="A119" s="143" t="s">
        <v>69</v>
      </c>
      <c r="C119" t="s">
        <v>69</v>
      </c>
    </row>
  </sheetData>
  <mergeCells count="3">
    <mergeCell ref="C98:H98"/>
    <mergeCell ref="C101:H101"/>
    <mergeCell ref="B105:H105"/>
  </mergeCells>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Centralizator</vt:lpstr>
      <vt:lpstr>A_Centralizarelucrari</vt:lpstr>
      <vt:lpstr>C_Detalii Executie extinderi</vt:lpstr>
      <vt:lpstr>D_Detalii Executie racorduri-1</vt:lpstr>
      <vt:lpstr>D_Detalii Executie racordurI-2</vt:lpstr>
      <vt:lpstr>A_Centralizarelucrari!Print_Area</vt:lpstr>
      <vt:lpstr>'C_Detalii Executie extinderi'!Print_Area</vt:lpstr>
      <vt:lpstr>Centralizator!Print_Area</vt:lpstr>
      <vt:lpstr>'D_Detalii Executie racorduri-1'!Print_Area</vt:lpstr>
      <vt:lpstr>'D_Detalii Executie racordurI-2'!Print_Area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2022-06-17T10:48:10Z</cp:lastPrinted>
  <dcterms:created xsi:type="dcterms:W3CDTF">2015-06-05T18:17:20Z</dcterms:created>
  <dcterms:modified xsi:type="dcterms:W3CDTF">2026-10-06T13:58:00Z</dcterms:modified>
</cp:coreProperties>
</file>