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nas\commercial\10_Proceduri de achizitii\14_Ilfov\MEGA_IF_2026_065_NEW\"/>
    </mc:Choice>
  </mc:AlternateContent>
  <xr:revisionPtr revIDLastSave="0" documentId="13_ncr:1_{BE342A67-E300-4820-A8B0-01A0F334292A}"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8" l="1"/>
  <c r="D6" i="4" l="1"/>
  <c r="D5" i="4"/>
  <c r="F10" i="1"/>
  <c r="D10" i="1"/>
  <c r="E10" i="1"/>
  <c r="G10" i="1"/>
  <c r="H10" i="1"/>
  <c r="C10" i="1"/>
  <c r="D17" i="8"/>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B5" i="8" l="1"/>
  <c r="H91" i="8"/>
  <c r="F91" i="8"/>
  <c r="A43" i="4" l="1"/>
  <c r="D37" i="8" s="1"/>
  <c r="D36" i="8"/>
  <c r="B6" i="8"/>
  <c r="D19" i="8"/>
  <c r="F20" i="8"/>
  <c r="H21" i="8"/>
  <c r="F21" i="8"/>
  <c r="D70" i="8" l="1"/>
  <c r="H94" i="8" l="1"/>
  <c r="F94" i="8"/>
  <c r="K10"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<sst xmlns="http://schemas.openxmlformats.org/spreadsheetml/2006/main" count="446" uniqueCount="282">
  <si>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</si>
  <si>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</si>
  <si>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</si>
  <si>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</si>
  <si>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</si>
  <si>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</si>
  <si>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</si>
  <si>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</si>
  <si>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</si>
  <si>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</si>
  <si>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</si>
  <si>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</si>
  <si>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</si>
  <si>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</si>
  <si>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</si>
  <si>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</si>
  <si>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</si>
  <si>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</si>
  <si>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</si>
  <si>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</si>
  <si>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</si>
  <si>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</si>
  <si>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</si>
  <si>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</si>
  <si>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</si>
  <si>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</si>
  <si>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</si>
  <si>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</si>
  <si>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</si>
  <si>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</si>
  <si>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</si>
  <si>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</si>
  <si>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</si>
  <si>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</si>
  <si>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</si>
  <si>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</si>
  <si>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</si>
  <si>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</si>
  <si>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</si>
  <si>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</si>
  <si>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</si>
  <si>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</si>
  <si>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</si>
  <si>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</si>
  <si>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</si>
  <si>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</si>
  <si>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</si>
  <si>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</si>
  <si>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</si>
  <si>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</si>
  <si>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</si>
  <si>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</si>
  <si>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</si>
  <si>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</si>
  <si>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</si>
  <si>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</si>
  <si>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</si>
  <si>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</si>
  <si>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</si>
  <si>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</si>
  <si>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</si>
  <si>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</si>
  <si>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</si>
  <si>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</si>
  <si>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</si>
  <si>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</si>
  <si>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</si>
  <si>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</si>
  <si>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</si>
  <si>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</si>
  <si>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</si>
  <si>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</si>
  <si>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</si>
  <si>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</si>
  <si>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</si>
  <si>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</si>
  <si>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</si>
  <si>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</si>
  <si>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</si>
  <si>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</si>
  <si>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</si>
  <si>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</si>
  <si>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</si>
  <si>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</si>
  <si>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</si>
  <si>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</si>
  <si>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</si>
  <si>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</si>
  <si>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</si>
  <si>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</si>
  <si>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</si>
  <si>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</si>
  <si>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</si>
  <si>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</si>
  <si>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</si>
  <si>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</si>
  <si>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</si>
  <si>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</si>
  <si>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</si>
  <si>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</si>
  <si>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</si>
  <si>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</si>
  <si>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</si>
  <si>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</si>
  <si>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</si>
  <si>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</si>
  <si>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</si>
  <si>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</si>
  <si>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</si>
  <si>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</si>
  <si>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</si>
  <si>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</si>
  <si>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</si>
  <si>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</si>
  <si>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</si>
  <si>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</si>
  <si>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</si>
  <si>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</si>
  <si>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</si>
  <si>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</si>
  <si>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</si>
  <si>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</si>
  <si>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</si>
  <si>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</si>
  <si>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</si>
  <si>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</si>
  <si>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</si>
  <si>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</si>
  <si>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</si>
  <si>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</si>
  <si>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</si>
  <si>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</si>
  <si>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</si>
  <si>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</si>
  <si>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</si>
  <si>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</si>
  <si>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</si>
  <si>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</si>
  <si>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</si>
  <si>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</si>
  <si>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</si>
  <si>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</si>
  <si>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</si>
  <si>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</si>
  <si>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</si>
  <si>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</si>
  <si>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</si>
  <si>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</si>
  <si>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</si>
  <si>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</si>
  <si>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</si>
  <si>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</si>
  <si>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</si>
  <si>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</si>
  <si>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</si>
  <si>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</si>
  <si>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</si>
  <si>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</si>
  <si>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</si>
  <si>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</si>
  <si>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</si>
  <si>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</si>
  <si>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</si>
  <si>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</si>
  <si>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</si>
  <si>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</si>
  <si>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</si>
  <si>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</si>
  <si>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</si>
  <si>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</si>
  <si>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</si>
  <si>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</si>
  <si>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</si>
  <si>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</si>
  <si>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</si>
  <si>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</si>
  <si>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</si>
  <si>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</si>
  <si>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</si>
  <si>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</si>
  <si>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</si>
  <si>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</si>
  <si>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</si>
  <si>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</si>
  <si>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</si>
  <si>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</si>
  <si>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</si>
  <si>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</si>
  <si>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</si>
  <si>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</si>
  <si>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</si>
  <si>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</si>
  <si>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</si>
  <si>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</si>
  <si>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</si>
  <si>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</si>
  <si>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</si>
  <si>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</si>
  <si>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</si>
  <si>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</si>
  <si>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</si>
  <si>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</si>
  <si>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</si>
  <si>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</si>
  <si>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</si>
  <si>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</si>
  <si>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</si>
  <si>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</si>
  <si>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</si>
  <si>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</si>
  <si>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</si>
  <si>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</si>
  <si>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</si>
  <si>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</si>
  <si>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</si>
  <si>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</si>
  <si>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</si>
  <si>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</si>
  <si>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</si>
  <si>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</si>
  <si>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</si>
  <si>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</si>
  <si>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</si>
  <si>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</si>
  <si>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</si>
  <si>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</si>
  <si>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</si>
  <si>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</si>
  <si>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</si>
  <si>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</si>
  <si>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</si>
  <si>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</si>
  <si>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</si>
  <si>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</si>
  <si>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</si>
  <si>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</si>
  <si>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</si>
  <si>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</si>
  <si>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</si>
  <si>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</si>
  <si>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</si>
  <si>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</si>
  <si>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</si>
  <si>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</si>
  <si>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</si>
  <si>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</si>
  <si>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</si>
  <si>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</si>
  <si>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</si>
  <si>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</si>
  <si>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</si>
  <si>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</si>
  <si>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</si>
  <si>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</si>
  <si>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</si>
  <si>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</si>
  <si>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</si>
  <si>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</si>
  <si>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</si>
  <si>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</si>
  <si>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</si>
  <si>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Mentiuni:</t>
  </si>
  <si>
    <t xml:space="preserve"> - incepand cu procedura prezenta au fost introduse elemente noi: "Teu bransare electrofuziune GF stop gaz MOV ",</t>
  </si>
  <si>
    <t>cadru metalic model nou tip H (Anexa 28 din caietul de sarcini", obligatia utilizarii reiserelor lungi de minim 170cm.</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</si>
  <si>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</si>
  <si>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</si>
  <si>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</si>
  <si>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</si>
  <si>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</si>
  <si>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</si>
  <si>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</si>
  <si>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</si>
  <si>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</si>
  <si>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</si>
  <si>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</si>
  <si>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</si>
  <si>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</si>
  <si>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</si>
  <si>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Ilfov</t>
  </si>
  <si>
    <t>Afumati</t>
  </si>
  <si>
    <t>Balotesti</t>
  </si>
  <si>
    <t>MEGA_IF_2026_065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</si>
</sst>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40">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30"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xf numFmtId="43" fontId="25" fillId="11" borderId="1" xfId="1" applyFont="1" applyFill="1" applyBorder="1" applyAlignment="1" applyProtection="1">
      <alignment vertical="center"/>
      <protection hidden="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zoomScaleNormal="100" workbookViewId="0">
      <selection activeCell="E9" sqref="E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22" t="s">
        <v>9</v>
      </c>
      <c r="B1" s="222"/>
      <c r="H1" t="s">
        <v>53</v>
      </c>
    </row>
    <row r="3" spans="1:19" x14ac:dyDescent="0.3">
      <c r="A3" s="1" t="s">
        <v>8</v>
      </c>
    </row>
    <row r="4" spans="1:19" x14ac:dyDescent="0.3">
      <c r="A4" s="1" t="s">
        <v>200</v>
      </c>
      <c r="B4" s="1" t="s">
        <v>281</v>
      </c>
    </row>
    <row r="5" spans="1:19" ht="15" thickBot="1" x14ac:dyDescent="0.35">
      <c r="K5" s="225"/>
      <c r="L5" s="225"/>
      <c r="M5" s="225"/>
      <c r="N5" s="225"/>
      <c r="O5" s="225"/>
      <c r="P5" s="225"/>
      <c r="Q5" s="225"/>
      <c r="R5" s="225"/>
      <c r="S5" s="225"/>
    </row>
    <row r="6" spans="1:19" ht="28.5" customHeight="1" thickBot="1" x14ac:dyDescent="0.35">
      <c r="A6" s="227" t="s">
        <v>0</v>
      </c>
      <c r="B6" s="229" t="s">
        <v>1</v>
      </c>
      <c r="C6" s="223" t="s">
        <v>10</v>
      </c>
      <c r="D6" s="224"/>
      <c r="E6" s="223" t="s">
        <v>11</v>
      </c>
      <c r="F6" s="226"/>
      <c r="G6" s="226"/>
      <c r="H6" s="224"/>
      <c r="K6" s="2"/>
    </row>
    <row r="7" spans="1:19" ht="15" thickBot="1" x14ac:dyDescent="0.35">
      <c r="A7" s="228"/>
      <c r="B7" s="230"/>
      <c r="C7" s="46" t="s">
        <v>2</v>
      </c>
      <c r="D7" s="50" t="s">
        <v>3</v>
      </c>
      <c r="E7" s="46" t="s">
        <v>4</v>
      </c>
      <c r="F7" s="47" t="s">
        <v>5</v>
      </c>
      <c r="G7" s="47" t="s">
        <v>6</v>
      </c>
      <c r="H7" s="48" t="s">
        <v>7</v>
      </c>
      <c r="K7" s="2"/>
    </row>
    <row r="8" spans="1:19" s="3" customFormat="1" ht="15" thickBot="1" x14ac:dyDescent="0.35">
      <c r="A8" s="51" t="s">
        <v>278</v>
      </c>
      <c r="B8" s="52" t="s">
        <v>279</v>
      </c>
      <c r="C8" s="53"/>
      <c r="D8" s="54"/>
      <c r="E8" s="53">
        <v>1</v>
      </c>
      <c r="F8" s="55">
        <v>1</v>
      </c>
      <c r="G8" s="55"/>
      <c r="H8" s="54"/>
    </row>
    <row r="9" spans="1:19" s="3" customFormat="1" ht="15" thickBot="1" x14ac:dyDescent="0.35">
      <c r="A9" s="51" t="s">
        <v>278</v>
      </c>
      <c r="B9" s="52" t="s">
        <v>280</v>
      </c>
      <c r="C9" s="53"/>
      <c r="D9" s="54"/>
      <c r="E9" s="53">
        <v>4</v>
      </c>
      <c r="F9" s="55">
        <v>4</v>
      </c>
      <c r="G9" s="55"/>
      <c r="H9" s="54"/>
    </row>
    <row r="10" spans="1:19" ht="15" thickBot="1" x14ac:dyDescent="0.35">
      <c r="A10" s="56" t="s">
        <v>63</v>
      </c>
      <c r="B10" s="57"/>
      <c r="C10" s="182">
        <f>SUM(C8:C9)</f>
        <v>0</v>
      </c>
      <c r="D10" s="182">
        <f t="shared" ref="D10:H10" si="0">SUM(D8:D9)</f>
        <v>0</v>
      </c>
      <c r="E10" s="182">
        <f t="shared" si="0"/>
        <v>5</v>
      </c>
      <c r="F10" s="182">
        <f t="shared" si="0"/>
        <v>5</v>
      </c>
      <c r="G10" s="182">
        <f t="shared" si="0"/>
        <v>0</v>
      </c>
      <c r="H10" s="183">
        <f t="shared" si="0"/>
        <v>0</v>
      </c>
      <c r="K10" s="66">
        <f>SUM(F10:H10)</f>
        <v>5</v>
      </c>
    </row>
    <row r="12" spans="1:19" x14ac:dyDescent="0.3">
      <c r="A12" s="49" t="s">
        <v>92</v>
      </c>
    </row>
    <row r="13" spans="1:19" x14ac:dyDescent="0.3">
      <c r="A13" s="193"/>
    </row>
    <row r="14" spans="1:19" x14ac:dyDescent="0.3">
      <c r="A14" s="180"/>
      <c r="B14" s="68"/>
      <c r="C14" s="69"/>
      <c r="D14" s="70"/>
      <c r="E14" s="70"/>
      <c r="F14" s="70"/>
      <c r="G14" s="71"/>
      <c r="H14" s="71"/>
      <c r="I14" s="72"/>
      <c r="J14" s="73"/>
    </row>
    <row r="15" spans="1:19" x14ac:dyDescent="0.3">
      <c r="A15" s="209" t="s">
        <v>261</v>
      </c>
    </row>
    <row r="16" spans="1:19" x14ac:dyDescent="0.3">
      <c r="A16" s="210" t="s">
        <v>262</v>
      </c>
      <c r="B16" s="211"/>
      <c r="C16" s="211"/>
      <c r="D16" s="211"/>
      <c r="E16" s="211"/>
      <c r="F16" s="211"/>
      <c r="G16" s="211"/>
      <c r="H16" s="211"/>
      <c r="I16" s="211"/>
    </row>
    <row r="17" spans="1:9" x14ac:dyDescent="0.3">
      <c r="A17" s="212" t="s">
        <v>263</v>
      </c>
      <c r="B17" s="211"/>
      <c r="C17" s="211"/>
      <c r="D17" s="211"/>
      <c r="E17" s="211"/>
      <c r="F17" s="211"/>
      <c r="G17" s="211"/>
      <c r="H17" s="211"/>
      <c r="I17" s="211"/>
    </row>
    <row r="18" spans="1:9" x14ac:dyDescent="0.3">
      <c r="A18" s="59"/>
    </row>
    <row r="19" spans="1:9" x14ac:dyDescent="0.3">
      <c r="A19" s="59"/>
    </row>
    <row r="20" spans="1:9" x14ac:dyDescent="0.3">
      <c r="A20" s="49"/>
    </row>
  </sheetData>
  <mergeCells count="6">
    <mergeCell ref="A1:B1"/>
    <mergeCell ref="C6:D6"/>
    <mergeCell ref="K5:S5"/>
    <mergeCell ref="E6:H6"/>
    <mergeCell ref="A6:A7"/>
    <mergeCell ref="B6:B7"/>
  </mergeCells>
  <conditionalFormatting sqref="B14">
    <cfRule type="duplicateValues" dxfId="3" priority="4"/>
  </conditionalFormatting>
  <conditionalFormatting sqref="C14">
    <cfRule type="duplicateValues" dxfId="2" priority="5"/>
    <cfRule type="duplicateValues" dxfId="1" priority="6"/>
  </conditionalFormatting>
  <conditionalFormatting sqref="I14">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2"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tr">
        <f>Centralizator!A8</f>
        <v>Ilfov</v>
      </c>
    </row>
    <row r="6" spans="1:9" x14ac:dyDescent="0.3">
      <c r="A6" s="1" t="s">
        <v>15</v>
      </c>
      <c r="B6" s="1"/>
      <c r="D6" s="60" t="str">
        <f>CONCATENATE(Centralizator!B8,", ",Centralizator!B9)</f>
        <v>Afumati, Balotesti</v>
      </c>
    </row>
    <row r="7" spans="1:9" x14ac:dyDescent="0.3">
      <c r="A7" s="1" t="s">
        <v>16</v>
      </c>
      <c r="B7" s="1"/>
      <c r="D7" s="25" t="str">
        <f>Centralizator!B4</f>
        <v>MEGA_IF_2026_065</v>
      </c>
    </row>
    <row r="8" spans="1:9" x14ac:dyDescent="0.3">
      <c r="A8" s="1" t="s">
        <v>17</v>
      </c>
      <c r="B8" s="1"/>
      <c r="D8" s="67">
        <v>46108</v>
      </c>
    </row>
    <row r="9" spans="1:9" x14ac:dyDescent="0.3">
      <c r="A9" s="1" t="s">
        <v>18</v>
      </c>
      <c r="B9" s="1"/>
      <c r="D9" s="67">
        <v>46129</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9"/>
      <c r="B15" s="21">
        <f>Centralizator!D10</f>
        <v>0</v>
      </c>
      <c r="C15" s="61">
        <f>Centralizator!E10</f>
        <v>5</v>
      </c>
      <c r="D15" s="16">
        <f>Centralizator!F10</f>
        <v>5</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9"/>
      <c r="C21" s="179"/>
      <c r="D21" s="65"/>
      <c r="E21" s="40">
        <v>0</v>
      </c>
      <c r="F21" s="40">
        <v>0</v>
      </c>
      <c r="G21" s="40">
        <v>0</v>
      </c>
      <c r="H21" s="40">
        <v>0</v>
      </c>
      <c r="I21" s="40">
        <v>0</v>
      </c>
      <c r="J21" s="41">
        <v>0</v>
      </c>
    </row>
    <row r="22" spans="1:10" ht="15" thickBot="1" x14ac:dyDescent="0.35">
      <c r="A22" s="23"/>
      <c r="B22" s="181"/>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9"/>
      <c r="C25" s="179"/>
      <c r="D25" s="65"/>
      <c r="E25" s="40">
        <v>0</v>
      </c>
      <c r="F25" s="40">
        <v>0</v>
      </c>
      <c r="G25" s="40">
        <v>0</v>
      </c>
      <c r="H25" s="40">
        <v>0</v>
      </c>
      <c r="I25" s="40">
        <v>0</v>
      </c>
      <c r="J25" s="41">
        <v>0</v>
      </c>
    </row>
    <row r="26" spans="1:10" ht="15" thickBot="1" x14ac:dyDescent="0.35">
      <c r="A26" s="3"/>
      <c r="B26" s="181"/>
      <c r="C26" s="30"/>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5</v>
      </c>
      <c r="I42" s="3"/>
      <c r="J42" s="3"/>
    </row>
    <row r="43" spans="1:11" ht="15" thickBot="1" x14ac:dyDescent="0.35">
      <c r="A43" s="62">
        <f>Centralizator!E10-B43+C43+D43+E43+F43+G43</f>
        <v>5</v>
      </c>
      <c r="B43" s="63">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22.599999999999998</v>
      </c>
      <c r="I46" s="3"/>
      <c r="J46" s="3"/>
    </row>
    <row r="47" spans="1:11" ht="15" thickBot="1" x14ac:dyDescent="0.35">
      <c r="A47" s="62">
        <v>22.599999999999998</v>
      </c>
      <c r="B47" s="63"/>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18019.63</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racorduri'!F96</f>
        <v>18019.63</v>
      </c>
      <c r="E51" s="198"/>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5" sqref="B5"/>
    </sheetView>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86</v>
      </c>
    </row>
    <row r="2" spans="1:8" x14ac:dyDescent="0.3">
      <c r="A2" s="76" t="s">
        <v>14</v>
      </c>
      <c r="B2" s="25" t="str">
        <f>A_Centralizarelucrari!D5</f>
        <v>Ilfov</v>
      </c>
    </row>
    <row r="3" spans="1:8" x14ac:dyDescent="0.3">
      <c r="A3" s="76" t="s">
        <v>15</v>
      </c>
      <c r="B3" s="25" t="str">
        <f>A_Centralizarelucrari!D6</f>
        <v>Afumati, Balotesti</v>
      </c>
    </row>
    <row r="4" spans="1:8" x14ac:dyDescent="0.3">
      <c r="A4" s="76" t="s">
        <v>16</v>
      </c>
      <c r="B4" s="25" t="str">
        <f>A_Centralizarelucrari!D7</f>
        <v>MEGA_IF_2026_065</v>
      </c>
    </row>
    <row r="5" spans="1:8" x14ac:dyDescent="0.3">
      <c r="A5" s="76" t="s">
        <v>17</v>
      </c>
      <c r="B5" s="67">
        <f>A_Centralizarelucrari!D8</f>
        <v>46108</v>
      </c>
    </row>
    <row r="6" spans="1:8" x14ac:dyDescent="0.3">
      <c r="A6" s="76" t="s">
        <v>18</v>
      </c>
      <c r="B6" s="67">
        <f>A_Centralizarelucrari!D9</f>
        <v>46129</v>
      </c>
    </row>
    <row r="8" spans="1:8" x14ac:dyDescent="0.3">
      <c r="A8" s="76" t="s">
        <v>42</v>
      </c>
    </row>
    <row r="9" spans="1:8" x14ac:dyDescent="0.3">
      <c r="A9" s="79" t="s">
        <v>77</v>
      </c>
      <c r="B9" s="80"/>
    </row>
    <row r="10" spans="1:8" x14ac:dyDescent="0.3">
      <c r="A10" s="79" t="s">
        <v>78</v>
      </c>
      <c r="B10" s="80"/>
    </row>
    <row r="11" spans="1:8" x14ac:dyDescent="0.3">
      <c r="A11" s="76" t="s">
        <v>85</v>
      </c>
      <c r="B11" s="80"/>
      <c r="C11" s="3"/>
      <c r="D11" s="3"/>
    </row>
    <row r="12" spans="1:8" ht="43.2" x14ac:dyDescent="0.3">
      <c r="A12" s="81" t="s">
        <v>43</v>
      </c>
      <c r="B12" s="81" t="s">
        <v>79</v>
      </c>
      <c r="C12" s="81" t="s">
        <v>80</v>
      </c>
      <c r="D12" s="82" t="s">
        <v>146</v>
      </c>
      <c r="E12" s="96" t="s">
        <v>151</v>
      </c>
      <c r="F12" s="96" t="s">
        <v>56</v>
      </c>
      <c r="G12" s="96" t="s">
        <v>57</v>
      </c>
      <c r="H12" s="96" t="s">
        <v>81</v>
      </c>
    </row>
    <row r="13" spans="1:8" x14ac:dyDescent="0.3">
      <c r="A13" s="83">
        <v>1</v>
      </c>
      <c r="B13" s="83" t="s">
        <v>111</v>
      </c>
      <c r="C13" s="83"/>
      <c r="D13" s="192"/>
      <c r="E13" s="84"/>
      <c r="F13" s="84"/>
      <c r="G13" s="84"/>
      <c r="H13" s="84">
        <f>SUM(H14:H19)</f>
        <v>0</v>
      </c>
    </row>
    <row r="14" spans="1:8" x14ac:dyDescent="0.3">
      <c r="A14" s="186">
        <v>1.1000000000000001</v>
      </c>
      <c r="B14" s="184" t="s">
        <v>198</v>
      </c>
      <c r="C14" s="186" t="s">
        <v>59</v>
      </c>
      <c r="D14" s="85"/>
      <c r="E14" s="58"/>
      <c r="F14" s="58"/>
      <c r="G14" s="58"/>
      <c r="H14" s="58">
        <f>G14*D14</f>
        <v>0</v>
      </c>
    </row>
    <row r="15" spans="1:8" x14ac:dyDescent="0.3">
      <c r="A15" s="186">
        <v>1.2</v>
      </c>
      <c r="B15" s="184" t="s">
        <v>112</v>
      </c>
      <c r="C15" s="186" t="s">
        <v>59</v>
      </c>
      <c r="D15" s="85"/>
      <c r="E15" s="58"/>
      <c r="F15" s="58"/>
      <c r="G15" s="58"/>
      <c r="H15" s="58">
        <f t="shared" ref="H15:H19" si="0">G15*D15</f>
        <v>0</v>
      </c>
    </row>
    <row r="16" spans="1:8" x14ac:dyDescent="0.3">
      <c r="A16" s="186">
        <v>1.3</v>
      </c>
      <c r="B16" s="184" t="s">
        <v>199</v>
      </c>
      <c r="C16" s="186" t="s">
        <v>59</v>
      </c>
      <c r="D16" s="85"/>
      <c r="E16" s="58"/>
      <c r="F16" s="58"/>
      <c r="G16" s="58"/>
      <c r="H16" s="58">
        <f t="shared" si="0"/>
        <v>0</v>
      </c>
    </row>
    <row r="17" spans="1:9" x14ac:dyDescent="0.3">
      <c r="A17" s="186">
        <v>1.4</v>
      </c>
      <c r="B17" s="184" t="s">
        <v>113</v>
      </c>
      <c r="C17" s="186" t="s">
        <v>59</v>
      </c>
      <c r="D17" s="85"/>
      <c r="E17" s="58"/>
      <c r="F17" s="58"/>
      <c r="G17" s="58"/>
      <c r="H17" s="58">
        <f t="shared" si="0"/>
        <v>0</v>
      </c>
    </row>
    <row r="18" spans="1:9" x14ac:dyDescent="0.3">
      <c r="A18" s="186">
        <v>1.5</v>
      </c>
      <c r="B18" s="184" t="s">
        <v>220</v>
      </c>
      <c r="C18" s="186" t="s">
        <v>59</v>
      </c>
      <c r="D18" s="85"/>
      <c r="E18" s="58"/>
      <c r="F18" s="58"/>
      <c r="G18" s="58"/>
      <c r="H18" s="58">
        <f t="shared" si="0"/>
        <v>0</v>
      </c>
    </row>
    <row r="19" spans="1:9" x14ac:dyDescent="0.3">
      <c r="A19" s="186">
        <v>1.6</v>
      </c>
      <c r="B19" s="184" t="s">
        <v>114</v>
      </c>
      <c r="C19" s="186" t="s">
        <v>35</v>
      </c>
      <c r="D19" s="85"/>
      <c r="E19" s="58"/>
      <c r="F19" s="58"/>
      <c r="G19" s="58"/>
      <c r="H19" s="58">
        <f t="shared" si="0"/>
        <v>0</v>
      </c>
    </row>
    <row r="20" spans="1:9" x14ac:dyDescent="0.3">
      <c r="A20" s="83">
        <v>2</v>
      </c>
      <c r="B20" s="83" t="s">
        <v>82</v>
      </c>
      <c r="C20" s="83"/>
      <c r="D20" s="83"/>
      <c r="E20" s="84"/>
      <c r="F20" s="84"/>
      <c r="G20" s="84"/>
      <c r="H20" s="84">
        <f>SUM(H21:H35)</f>
        <v>0</v>
      </c>
    </row>
    <row r="21" spans="1:9" x14ac:dyDescent="0.3">
      <c r="A21" s="86">
        <v>2.1</v>
      </c>
      <c r="B21" s="184" t="s">
        <v>115</v>
      </c>
      <c r="C21" s="186" t="s">
        <v>36</v>
      </c>
      <c r="D21" s="85"/>
      <c r="E21" s="58"/>
      <c r="F21" s="58"/>
      <c r="G21" s="58"/>
      <c r="H21" s="58">
        <f t="shared" ref="H21:H35" si="1">G21*D21</f>
        <v>0</v>
      </c>
    </row>
    <row r="22" spans="1:9" x14ac:dyDescent="0.3">
      <c r="A22" s="74">
        <v>2.2000000000000002</v>
      </c>
      <c r="B22" s="184" t="s">
        <v>116</v>
      </c>
      <c r="C22" s="186" t="s">
        <v>36</v>
      </c>
      <c r="D22" s="85"/>
      <c r="E22" s="58"/>
      <c r="F22" s="58"/>
      <c r="G22" s="58"/>
      <c r="H22" s="58">
        <f t="shared" si="1"/>
        <v>0</v>
      </c>
      <c r="I22" s="77"/>
    </row>
    <row r="23" spans="1:9" x14ac:dyDescent="0.3">
      <c r="A23" s="86">
        <v>2.2999999999999998</v>
      </c>
      <c r="B23" s="184" t="s">
        <v>117</v>
      </c>
      <c r="C23" s="186" t="s">
        <v>59</v>
      </c>
      <c r="D23" s="85"/>
      <c r="E23" s="58"/>
      <c r="F23" s="58"/>
      <c r="G23" s="58"/>
      <c r="H23" s="58">
        <f t="shared" si="1"/>
        <v>0</v>
      </c>
      <c r="I23" s="77"/>
    </row>
    <row r="24" spans="1:9" x14ac:dyDescent="0.3">
      <c r="A24" s="74">
        <v>2.4</v>
      </c>
      <c r="B24" s="184" t="s">
        <v>118</v>
      </c>
      <c r="C24" s="186" t="s">
        <v>36</v>
      </c>
      <c r="D24" s="85"/>
      <c r="E24" s="58"/>
      <c r="F24" s="58"/>
      <c r="G24" s="58"/>
      <c r="H24" s="58">
        <f t="shared" si="1"/>
        <v>0</v>
      </c>
      <c r="I24" s="77"/>
    </row>
    <row r="25" spans="1:9" x14ac:dyDescent="0.3">
      <c r="A25" s="86">
        <v>2.5</v>
      </c>
      <c r="B25" s="184" t="s">
        <v>119</v>
      </c>
      <c r="C25" s="186" t="s">
        <v>36</v>
      </c>
      <c r="D25" s="85"/>
      <c r="E25" s="58"/>
      <c r="F25" s="58"/>
      <c r="G25" s="58"/>
      <c r="H25" s="58">
        <f t="shared" si="1"/>
        <v>0</v>
      </c>
    </row>
    <row r="26" spans="1:9" x14ac:dyDescent="0.3">
      <c r="A26" s="74">
        <v>2.6</v>
      </c>
      <c r="B26" s="184" t="s">
        <v>120</v>
      </c>
      <c r="C26" s="186" t="s">
        <v>59</v>
      </c>
      <c r="D26" s="85"/>
      <c r="E26" s="58"/>
      <c r="F26" s="58"/>
      <c r="G26" s="58"/>
      <c r="H26" s="58">
        <f t="shared" si="1"/>
        <v>0</v>
      </c>
    </row>
    <row r="27" spans="1:9" x14ac:dyDescent="0.3">
      <c r="A27" s="86">
        <v>2.7</v>
      </c>
      <c r="B27" s="184" t="s">
        <v>121</v>
      </c>
      <c r="C27" s="186" t="s">
        <v>36</v>
      </c>
      <c r="D27" s="85"/>
      <c r="E27" s="58"/>
      <c r="F27" s="58"/>
      <c r="G27" s="58"/>
      <c r="H27" s="58">
        <f t="shared" si="1"/>
        <v>0</v>
      </c>
    </row>
    <row r="28" spans="1:9" x14ac:dyDescent="0.3">
      <c r="A28" s="74">
        <v>2.8</v>
      </c>
      <c r="B28" s="184" t="s">
        <v>122</v>
      </c>
      <c r="C28" s="186" t="s">
        <v>36</v>
      </c>
      <c r="D28" s="85"/>
      <c r="E28" s="58"/>
      <c r="F28" s="58"/>
      <c r="G28" s="58"/>
      <c r="H28" s="58">
        <f t="shared" si="1"/>
        <v>0</v>
      </c>
    </row>
    <row r="29" spans="1:9" x14ac:dyDescent="0.3">
      <c r="A29" s="86">
        <v>2.9</v>
      </c>
      <c r="B29" s="184" t="s">
        <v>123</v>
      </c>
      <c r="C29" s="186" t="s">
        <v>59</v>
      </c>
      <c r="D29" s="85"/>
      <c r="E29" s="58"/>
      <c r="F29" s="58"/>
      <c r="G29" s="58"/>
      <c r="H29" s="58">
        <f t="shared" si="1"/>
        <v>0</v>
      </c>
    </row>
    <row r="30" spans="1:9" x14ac:dyDescent="0.3">
      <c r="A30" s="75">
        <v>2.1</v>
      </c>
      <c r="B30" s="184" t="s">
        <v>124</v>
      </c>
      <c r="C30" s="186" t="s">
        <v>36</v>
      </c>
      <c r="D30" s="85"/>
      <c r="E30" s="58"/>
      <c r="F30" s="58"/>
      <c r="G30" s="58"/>
      <c r="H30" s="58">
        <f t="shared" si="1"/>
        <v>0</v>
      </c>
    </row>
    <row r="31" spans="1:9" x14ac:dyDescent="0.3">
      <c r="A31" s="75">
        <v>2.11</v>
      </c>
      <c r="B31" s="184" t="s">
        <v>125</v>
      </c>
      <c r="C31" s="186" t="s">
        <v>36</v>
      </c>
      <c r="D31" s="85"/>
      <c r="E31" s="58"/>
      <c r="F31" s="58"/>
      <c r="G31" s="58"/>
      <c r="H31" s="58">
        <f t="shared" si="1"/>
        <v>0</v>
      </c>
    </row>
    <row r="32" spans="1:9" x14ac:dyDescent="0.3">
      <c r="A32" s="75">
        <v>2.12</v>
      </c>
      <c r="B32" s="184" t="s">
        <v>126</v>
      </c>
      <c r="C32" s="186" t="s">
        <v>36</v>
      </c>
      <c r="D32" s="85"/>
      <c r="E32" s="58"/>
      <c r="F32" s="58"/>
      <c r="G32" s="58"/>
      <c r="H32" s="58">
        <f t="shared" si="1"/>
        <v>0</v>
      </c>
    </row>
    <row r="33" spans="1:10" x14ac:dyDescent="0.3">
      <c r="A33" s="75">
        <v>2.13</v>
      </c>
      <c r="B33" s="184" t="s">
        <v>127</v>
      </c>
      <c r="C33" s="186" t="s">
        <v>36</v>
      </c>
      <c r="D33" s="85"/>
      <c r="E33" s="58"/>
      <c r="F33" s="58"/>
      <c r="G33" s="58"/>
      <c r="H33" s="58">
        <f t="shared" si="1"/>
        <v>0</v>
      </c>
    </row>
    <row r="34" spans="1:10" x14ac:dyDescent="0.3">
      <c r="A34" s="75">
        <v>2.14</v>
      </c>
      <c r="B34" s="184" t="s">
        <v>110</v>
      </c>
      <c r="C34" s="186" t="s">
        <v>36</v>
      </c>
      <c r="D34" s="85"/>
      <c r="E34" s="58"/>
      <c r="F34" s="58"/>
      <c r="G34" s="58"/>
      <c r="H34" s="58">
        <f t="shared" si="1"/>
        <v>0</v>
      </c>
    </row>
    <row r="35" spans="1:10" x14ac:dyDescent="0.3">
      <c r="A35" s="75">
        <v>2.15</v>
      </c>
      <c r="B35" s="184" t="s">
        <v>128</v>
      </c>
      <c r="C35" s="186" t="s">
        <v>36</v>
      </c>
      <c r="D35" s="85"/>
      <c r="E35" s="58"/>
      <c r="F35" s="58"/>
      <c r="G35" s="58"/>
      <c r="H35" s="58">
        <f t="shared" si="1"/>
        <v>0</v>
      </c>
    </row>
    <row r="36" spans="1:10" x14ac:dyDescent="0.3">
      <c r="A36" s="83">
        <v>3</v>
      </c>
      <c r="B36" s="83" t="s">
        <v>129</v>
      </c>
      <c r="C36" s="83"/>
      <c r="D36" s="83"/>
      <c r="E36" s="84"/>
      <c r="F36" s="84"/>
      <c r="G36" s="84"/>
      <c r="H36" s="84">
        <f>SUM(H37:H43)</f>
        <v>0</v>
      </c>
    </row>
    <row r="37" spans="1:10" x14ac:dyDescent="0.3">
      <c r="A37" s="86">
        <v>3.1</v>
      </c>
      <c r="B37" s="184" t="s">
        <v>130</v>
      </c>
      <c r="C37" s="186" t="s">
        <v>59</v>
      </c>
      <c r="D37" s="85"/>
      <c r="E37" s="58"/>
      <c r="F37" s="58"/>
      <c r="G37" s="58"/>
      <c r="H37" s="58">
        <f t="shared" ref="H37:H43" si="2">G37*D37</f>
        <v>0</v>
      </c>
    </row>
    <row r="38" spans="1:10" x14ac:dyDescent="0.3">
      <c r="A38" s="86">
        <v>3.2</v>
      </c>
      <c r="B38" s="184" t="s">
        <v>131</v>
      </c>
      <c r="C38" s="186" t="s">
        <v>59</v>
      </c>
      <c r="D38" s="85"/>
      <c r="E38" s="58"/>
      <c r="F38" s="58"/>
      <c r="G38" s="58"/>
      <c r="H38" s="58">
        <f t="shared" si="2"/>
        <v>0</v>
      </c>
      <c r="J38" s="78"/>
    </row>
    <row r="39" spans="1:10" x14ac:dyDescent="0.3">
      <c r="A39" s="86">
        <v>3.3</v>
      </c>
      <c r="B39" s="184" t="s">
        <v>132</v>
      </c>
      <c r="C39" s="186" t="s">
        <v>59</v>
      </c>
      <c r="D39" s="85"/>
      <c r="E39" s="58"/>
      <c r="F39" s="58"/>
      <c r="G39" s="58"/>
      <c r="H39" s="58">
        <f t="shared" si="2"/>
        <v>0</v>
      </c>
    </row>
    <row r="40" spans="1:10" x14ac:dyDescent="0.3">
      <c r="A40" s="86">
        <v>3.4</v>
      </c>
      <c r="B40" s="184" t="s">
        <v>133</v>
      </c>
      <c r="C40" s="186" t="s">
        <v>59</v>
      </c>
      <c r="D40" s="85"/>
      <c r="E40" s="58"/>
      <c r="F40" s="58"/>
      <c r="G40" s="58"/>
      <c r="H40" s="58">
        <f t="shared" si="2"/>
        <v>0</v>
      </c>
      <c r="I40" s="77"/>
    </row>
    <row r="41" spans="1:10" x14ac:dyDescent="0.3">
      <c r="A41" s="86">
        <v>3.5</v>
      </c>
      <c r="B41" s="184" t="s">
        <v>134</v>
      </c>
      <c r="C41" s="186" t="s">
        <v>59</v>
      </c>
      <c r="D41" s="85"/>
      <c r="E41" s="58"/>
      <c r="F41" s="58"/>
      <c r="G41" s="58"/>
      <c r="H41" s="58">
        <f t="shared" si="2"/>
        <v>0</v>
      </c>
      <c r="I41" s="77"/>
    </row>
    <row r="42" spans="1:10" x14ac:dyDescent="0.3">
      <c r="A42" s="86">
        <v>3.6</v>
      </c>
      <c r="B42" s="184" t="s">
        <v>135</v>
      </c>
      <c r="C42" s="186" t="s">
        <v>59</v>
      </c>
      <c r="D42" s="85"/>
      <c r="E42" s="58"/>
      <c r="F42" s="58"/>
      <c r="G42" s="58"/>
      <c r="H42" s="58">
        <f t="shared" si="2"/>
        <v>0</v>
      </c>
    </row>
    <row r="43" spans="1:10" x14ac:dyDescent="0.3">
      <c r="A43" s="86">
        <v>3.7</v>
      </c>
      <c r="B43" s="187" t="s">
        <v>136</v>
      </c>
      <c r="C43" s="186" t="s">
        <v>59</v>
      </c>
      <c r="D43" s="85"/>
      <c r="E43" s="58"/>
      <c r="F43" s="58"/>
      <c r="G43" s="58"/>
      <c r="H43" s="58">
        <f t="shared" si="2"/>
        <v>0</v>
      </c>
    </row>
    <row r="44" spans="1:10" x14ac:dyDescent="0.3">
      <c r="A44" s="83">
        <v>4</v>
      </c>
      <c r="B44" s="83" t="s">
        <v>221</v>
      </c>
      <c r="C44" s="83"/>
      <c r="D44" s="83"/>
      <c r="E44" s="84"/>
      <c r="F44" s="84"/>
      <c r="G44" s="84"/>
      <c r="H44" s="84">
        <f>SUM(H45:H50)</f>
        <v>0</v>
      </c>
    </row>
    <row r="45" spans="1:10" x14ac:dyDescent="0.3">
      <c r="A45" s="186">
        <v>4.0999999999999996</v>
      </c>
      <c r="B45" s="184" t="s">
        <v>137</v>
      </c>
      <c r="C45" s="186" t="s">
        <v>59</v>
      </c>
      <c r="D45" s="85"/>
      <c r="E45" s="58"/>
      <c r="F45" s="58"/>
      <c r="G45" s="58"/>
      <c r="H45" s="58">
        <f t="shared" ref="H45:H50" si="3">G45*D45</f>
        <v>0</v>
      </c>
    </row>
    <row r="46" spans="1:10" x14ac:dyDescent="0.3">
      <c r="A46" s="186">
        <v>4.2</v>
      </c>
      <c r="B46" s="184" t="s">
        <v>138</v>
      </c>
      <c r="C46" s="186" t="s">
        <v>59</v>
      </c>
      <c r="D46" s="85"/>
      <c r="E46" s="58"/>
      <c r="F46" s="58"/>
      <c r="G46" s="58"/>
      <c r="H46" s="58">
        <f t="shared" si="3"/>
        <v>0</v>
      </c>
    </row>
    <row r="47" spans="1:10" x14ac:dyDescent="0.3">
      <c r="A47" s="186">
        <v>0</v>
      </c>
      <c r="B47" s="184" t="s">
        <v>139</v>
      </c>
      <c r="C47" s="186" t="s">
        <v>59</v>
      </c>
      <c r="D47" s="85"/>
      <c r="E47" s="58"/>
      <c r="F47" s="58"/>
      <c r="G47" s="58"/>
      <c r="H47" s="58">
        <f t="shared" si="3"/>
        <v>0</v>
      </c>
    </row>
    <row r="48" spans="1:10" x14ac:dyDescent="0.3">
      <c r="A48" s="186">
        <v>4.4000000000000004</v>
      </c>
      <c r="B48" s="184" t="s">
        <v>140</v>
      </c>
      <c r="C48" s="186" t="s">
        <v>59</v>
      </c>
      <c r="D48" s="85"/>
      <c r="E48" s="58"/>
      <c r="F48" s="58"/>
      <c r="G48" s="58"/>
      <c r="H48" s="58">
        <f t="shared" si="3"/>
        <v>0</v>
      </c>
    </row>
    <row r="49" spans="1:10" x14ac:dyDescent="0.3">
      <c r="A49" s="186">
        <v>4.5</v>
      </c>
      <c r="B49" s="184" t="s">
        <v>141</v>
      </c>
      <c r="C49" s="186" t="s">
        <v>59</v>
      </c>
      <c r="D49" s="85"/>
      <c r="E49" s="58"/>
      <c r="F49" s="58"/>
      <c r="G49" s="58"/>
      <c r="H49" s="58">
        <f t="shared" si="3"/>
        <v>0</v>
      </c>
    </row>
    <row r="50" spans="1:10" x14ac:dyDescent="0.3">
      <c r="A50" s="186">
        <v>4.5999999999999996</v>
      </c>
      <c r="B50" s="184" t="s">
        <v>142</v>
      </c>
      <c r="C50" s="186" t="s">
        <v>59</v>
      </c>
      <c r="D50" s="85"/>
      <c r="E50" s="58"/>
      <c r="F50" s="58"/>
      <c r="G50" s="58"/>
      <c r="H50" s="58">
        <f t="shared" si="3"/>
        <v>0</v>
      </c>
    </row>
    <row r="51" spans="1:10" x14ac:dyDescent="0.3">
      <c r="A51" s="83">
        <v>5</v>
      </c>
      <c r="B51" s="83" t="s">
        <v>232</v>
      </c>
      <c r="C51" s="83"/>
      <c r="D51" s="83"/>
      <c r="E51" s="84"/>
      <c r="F51" s="84"/>
      <c r="G51" s="84"/>
      <c r="H51" s="84">
        <f>H52</f>
        <v>0</v>
      </c>
    </row>
    <row r="52" spans="1:10" x14ac:dyDescent="0.3">
      <c r="A52" s="186">
        <v>5.0999999999999996</v>
      </c>
      <c r="B52" s="184" t="s">
        <v>153</v>
      </c>
      <c r="C52" s="188" t="s">
        <v>145</v>
      </c>
      <c r="D52" s="186"/>
      <c r="E52" s="101"/>
      <c r="F52" s="58"/>
      <c r="G52" s="101"/>
      <c r="H52" s="58">
        <f>$G$52*(H13+H20+H36+H44)</f>
        <v>0</v>
      </c>
    </row>
    <row r="53" spans="1:10" x14ac:dyDescent="0.3">
      <c r="A53" s="83">
        <v>6</v>
      </c>
      <c r="B53" s="83" t="s">
        <v>147</v>
      </c>
      <c r="C53" s="83"/>
      <c r="D53" s="83"/>
      <c r="E53" s="84"/>
      <c r="F53" s="84"/>
      <c r="G53" s="84"/>
      <c r="H53" s="84">
        <f>SUM(H54:H58)</f>
        <v>0</v>
      </c>
    </row>
    <row r="54" spans="1:10" x14ac:dyDescent="0.3">
      <c r="A54" s="186">
        <v>6.1</v>
      </c>
      <c r="B54" s="184" t="s">
        <v>83</v>
      </c>
      <c r="C54" s="186" t="s">
        <v>35</v>
      </c>
      <c r="D54" s="85"/>
      <c r="E54" s="58"/>
      <c r="F54" s="58"/>
      <c r="G54" s="58"/>
      <c r="H54" s="58">
        <f t="shared" ref="H54:H58" si="4">G54*D54</f>
        <v>0</v>
      </c>
    </row>
    <row r="55" spans="1:10" x14ac:dyDescent="0.3">
      <c r="A55" s="186">
        <v>6.2</v>
      </c>
      <c r="B55" s="184" t="s">
        <v>143</v>
      </c>
      <c r="C55" s="186" t="s">
        <v>35</v>
      </c>
      <c r="D55" s="85"/>
      <c r="E55" s="58"/>
      <c r="F55" s="58"/>
      <c r="G55" s="58"/>
      <c r="H55" s="58">
        <f t="shared" si="4"/>
        <v>0</v>
      </c>
      <c r="J55" s="78"/>
    </row>
    <row r="56" spans="1:10" x14ac:dyDescent="0.3">
      <c r="A56" s="186">
        <v>6.3</v>
      </c>
      <c r="B56" s="184" t="s">
        <v>144</v>
      </c>
      <c r="C56" s="186" t="s">
        <v>59</v>
      </c>
      <c r="D56" s="85"/>
      <c r="E56" s="58"/>
      <c r="F56" s="58"/>
      <c r="G56" s="58"/>
      <c r="H56" s="58">
        <f t="shared" si="4"/>
        <v>0</v>
      </c>
    </row>
    <row r="57" spans="1:10" x14ac:dyDescent="0.3">
      <c r="A57" s="186">
        <v>6.4</v>
      </c>
      <c r="B57" s="184" t="s">
        <v>233</v>
      </c>
      <c r="C57" s="186" t="s">
        <v>35</v>
      </c>
      <c r="D57" s="85"/>
      <c r="E57" s="58"/>
      <c r="F57" s="58"/>
      <c r="G57" s="58"/>
      <c r="H57" s="58">
        <f t="shared" si="4"/>
        <v>0</v>
      </c>
      <c r="J57" s="78"/>
    </row>
    <row r="58" spans="1:10" x14ac:dyDescent="0.3">
      <c r="A58" s="186">
        <v>6.5</v>
      </c>
      <c r="B58" s="184" t="s">
        <v>234</v>
      </c>
      <c r="C58" s="186" t="s">
        <v>59</v>
      </c>
      <c r="D58" s="85"/>
      <c r="E58" s="58"/>
      <c r="F58" s="58"/>
      <c r="G58" s="58"/>
      <c r="H58" s="58">
        <f t="shared" si="4"/>
        <v>0</v>
      </c>
    </row>
    <row r="59" spans="1:10" x14ac:dyDescent="0.3">
      <c r="A59" s="83">
        <v>7</v>
      </c>
      <c r="B59" s="83" t="s">
        <v>148</v>
      </c>
      <c r="C59" s="83"/>
      <c r="D59" s="83"/>
      <c r="E59" s="84"/>
      <c r="F59" s="84"/>
      <c r="G59" s="84"/>
      <c r="H59" s="84">
        <f>H13+H20+H36+H51+H44+H53</f>
        <v>0</v>
      </c>
    </row>
    <row r="60" spans="1:10" ht="15" thickBot="1" x14ac:dyDescent="0.35">
      <c r="C60" s="3"/>
      <c r="D60" s="3"/>
    </row>
    <row r="61" spans="1:10" ht="15" thickBot="1" x14ac:dyDescent="0.35">
      <c r="A61" s="87">
        <v>8</v>
      </c>
      <c r="B61" s="76" t="s">
        <v>64</v>
      </c>
      <c r="C61" s="231" t="s">
        <v>65</v>
      </c>
      <c r="D61" s="232"/>
      <c r="E61" s="232"/>
      <c r="F61" s="232"/>
      <c r="G61" s="232"/>
      <c r="H61" s="233"/>
    </row>
    <row r="62" spans="1:10" ht="43.2" x14ac:dyDescent="0.3">
      <c r="A62" s="87"/>
      <c r="B62" s="88" t="s">
        <v>84</v>
      </c>
      <c r="C62" s="89"/>
      <c r="D62" s="89"/>
      <c r="E62" s="97"/>
      <c r="F62" s="97"/>
      <c r="G62" s="98"/>
      <c r="H62" s="97"/>
    </row>
    <row r="63" spans="1:10" ht="15" thickBot="1" x14ac:dyDescent="0.35">
      <c r="A63" s="87">
        <v>9</v>
      </c>
      <c r="B63" s="76" t="s">
        <v>230</v>
      </c>
      <c r="C63" s="89"/>
      <c r="D63" s="89"/>
      <c r="E63" s="97"/>
      <c r="F63" s="97"/>
      <c r="G63" s="98"/>
      <c r="H63" s="97"/>
    </row>
    <row r="64" spans="1:10" ht="87" thickBot="1" x14ac:dyDescent="0.35">
      <c r="A64" s="89"/>
      <c r="B64" s="2" t="s">
        <v>91</v>
      </c>
      <c r="C64" s="234" t="s">
        <v>66</v>
      </c>
      <c r="D64" s="235"/>
      <c r="E64" s="235"/>
      <c r="F64" s="235"/>
      <c r="G64" s="235"/>
      <c r="H64" s="236"/>
    </row>
    <row r="65" spans="1:8" ht="14.4" customHeight="1" x14ac:dyDescent="0.3">
      <c r="B65" s="90"/>
      <c r="C65" s="80"/>
      <c r="D65" s="80"/>
      <c r="E65" s="99"/>
      <c r="F65" s="99"/>
      <c r="G65" s="99"/>
      <c r="H65" s="99"/>
    </row>
    <row r="66" spans="1:8" ht="14.4" customHeight="1" x14ac:dyDescent="0.3">
      <c r="A66" s="91" t="s">
        <v>50</v>
      </c>
      <c r="B66" s="237" t="s">
        <v>102</v>
      </c>
      <c r="C66" s="237"/>
      <c r="D66" s="237"/>
      <c r="E66" s="237"/>
      <c r="F66" s="237"/>
      <c r="G66" s="237"/>
      <c r="H66" s="237"/>
    </row>
    <row r="67" spans="1:8" ht="34.200000000000003" customHeight="1" x14ac:dyDescent="0.3">
      <c r="A67" s="91" t="s">
        <v>51</v>
      </c>
      <c r="B67" s="237" t="s">
        <v>93</v>
      </c>
      <c r="C67" s="237"/>
      <c r="D67" s="237"/>
      <c r="E67" s="237"/>
      <c r="F67" s="237"/>
      <c r="G67" s="237"/>
      <c r="H67" s="237"/>
    </row>
    <row r="68" spans="1:8" x14ac:dyDescent="0.3">
      <c r="A68" s="91" t="s">
        <v>149</v>
      </c>
      <c r="B68" s="238" t="s">
        <v>150</v>
      </c>
      <c r="C68" s="238"/>
      <c r="D68" s="238"/>
      <c r="E68" s="238"/>
      <c r="F68" s="238"/>
      <c r="G68" s="238"/>
      <c r="H68" s="238"/>
    </row>
    <row r="69" spans="1:8" x14ac:dyDescent="0.3">
      <c r="A69" s="91" t="s">
        <v>152</v>
      </c>
      <c r="B69" t="s">
        <v>222</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87" zoomScaleNormal="100" workbookViewId="0">
      <selection activeCell="D93" sqref="D93"/>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200"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87</v>
      </c>
    </row>
    <row r="2" spans="1:8" x14ac:dyDescent="0.3">
      <c r="A2" s="150" t="s">
        <v>14</v>
      </c>
      <c r="B2" s="25" t="str">
        <f>A_Centralizarelucrari!D5</f>
        <v>Ilfov</v>
      </c>
    </row>
    <row r="3" spans="1:8" x14ac:dyDescent="0.3">
      <c r="A3" s="150" t="s">
        <v>15</v>
      </c>
      <c r="B3" s="25" t="str">
        <f>A_Centralizarelucrari!D6</f>
        <v>Afumati, Balotesti</v>
      </c>
    </row>
    <row r="4" spans="1:8" x14ac:dyDescent="0.3">
      <c r="A4" s="150" t="s">
        <v>16</v>
      </c>
      <c r="B4" s="25" t="str">
        <f>A_Centralizarelucrari!D7</f>
        <v>MEGA_IF_2026_065</v>
      </c>
    </row>
    <row r="5" spans="1:8" x14ac:dyDescent="0.3">
      <c r="A5" s="150" t="s">
        <v>17</v>
      </c>
      <c r="B5" s="67">
        <f>A_Centralizarelucrari!D8</f>
        <v>46108</v>
      </c>
    </row>
    <row r="6" spans="1:8" ht="28.8" x14ac:dyDescent="0.3">
      <c r="A6" s="151" t="s">
        <v>18</v>
      </c>
      <c r="B6" s="67">
        <f>A_Centralizarelucrari!D9</f>
        <v>46129</v>
      </c>
    </row>
    <row r="8" spans="1:8" x14ac:dyDescent="0.3">
      <c r="A8" s="150" t="s">
        <v>49</v>
      </c>
      <c r="F8" s="169"/>
    </row>
    <row r="9" spans="1:8" ht="51.75" customHeight="1" x14ac:dyDescent="0.3">
      <c r="A9" s="152" t="s">
        <v>43</v>
      </c>
      <c r="B9" s="106" t="s">
        <v>32</v>
      </c>
      <c r="C9" s="107" t="s">
        <v>33</v>
      </c>
      <c r="D9" s="108" t="s">
        <v>34</v>
      </c>
      <c r="E9" s="206" t="s">
        <v>105</v>
      </c>
      <c r="F9" s="170" t="s">
        <v>56</v>
      </c>
      <c r="G9" s="109" t="s">
        <v>57</v>
      </c>
      <c r="H9" s="109" t="s">
        <v>52</v>
      </c>
    </row>
    <row r="10" spans="1:8" x14ac:dyDescent="0.3">
      <c r="A10" s="153"/>
      <c r="B10" s="111" t="s">
        <v>98</v>
      </c>
      <c r="C10" s="110"/>
      <c r="D10" s="110"/>
      <c r="E10" s="112"/>
      <c r="F10" s="171">
        <f>F11+F17+F16</f>
        <v>2905</v>
      </c>
      <c r="G10" s="113"/>
      <c r="H10" s="171">
        <f>H11+H17+H16</f>
        <v>0</v>
      </c>
    </row>
    <row r="11" spans="1:8" ht="16.5" customHeight="1" x14ac:dyDescent="0.3">
      <c r="A11" s="154" t="s">
        <v>223</v>
      </c>
      <c r="B11" s="144" t="s">
        <v>60</v>
      </c>
      <c r="C11" s="145" t="s">
        <v>35</v>
      </c>
      <c r="D11" s="141">
        <f>Centralizator!K10</f>
        <v>5</v>
      </c>
      <c r="E11" s="142"/>
      <c r="F11" s="143">
        <f>SUM(F12:F15)</f>
        <v>2285</v>
      </c>
      <c r="G11" s="143"/>
      <c r="H11" s="143">
        <f>SUM(H12:H15)</f>
        <v>0</v>
      </c>
    </row>
    <row r="12" spans="1:8" x14ac:dyDescent="0.3">
      <c r="A12" s="155" t="s">
        <v>223</v>
      </c>
      <c r="B12" s="102" t="s">
        <v>58</v>
      </c>
      <c r="C12" s="114" t="s">
        <v>35</v>
      </c>
      <c r="D12" s="115">
        <v>5</v>
      </c>
      <c r="E12" s="116">
        <v>457</v>
      </c>
      <c r="F12" s="119">
        <f>E12*D12</f>
        <v>2285</v>
      </c>
      <c r="G12" s="117"/>
      <c r="H12" s="117">
        <f t="shared" ref="H12:H17" si="0">G12*D12</f>
        <v>0</v>
      </c>
    </row>
    <row r="13" spans="1:8" x14ac:dyDescent="0.3">
      <c r="A13" s="155" t="s">
        <v>224</v>
      </c>
      <c r="B13" s="102" t="s">
        <v>74</v>
      </c>
      <c r="C13" s="114" t="s">
        <v>35</v>
      </c>
      <c r="D13" s="115">
        <v>0</v>
      </c>
      <c r="E13" s="116">
        <v>457</v>
      </c>
      <c r="F13" s="119">
        <f t="shared" ref="F13:F15" si="1">E13*D13</f>
        <v>0</v>
      </c>
      <c r="G13" s="117"/>
      <c r="H13" s="117">
        <f t="shared" si="0"/>
        <v>0</v>
      </c>
    </row>
    <row r="14" spans="1:8" x14ac:dyDescent="0.3">
      <c r="A14" s="155" t="s">
        <v>225</v>
      </c>
      <c r="B14" s="102" t="s">
        <v>76</v>
      </c>
      <c r="C14" s="114" t="s">
        <v>35</v>
      </c>
      <c r="D14" s="115">
        <v>0</v>
      </c>
      <c r="E14" s="116">
        <v>457</v>
      </c>
      <c r="F14" s="119">
        <f t="shared" si="1"/>
        <v>0</v>
      </c>
      <c r="G14" s="117"/>
      <c r="H14" s="117">
        <f t="shared" si="0"/>
        <v>0</v>
      </c>
    </row>
    <row r="15" spans="1:8" x14ac:dyDescent="0.3">
      <c r="A15" s="155" t="s">
        <v>226</v>
      </c>
      <c r="B15" s="102" t="s">
        <v>73</v>
      </c>
      <c r="C15" s="114" t="s">
        <v>35</v>
      </c>
      <c r="D15" s="115">
        <v>0</v>
      </c>
      <c r="E15" s="116">
        <v>457</v>
      </c>
      <c r="F15" s="119">
        <f t="shared" si="1"/>
        <v>0</v>
      </c>
      <c r="G15" s="117"/>
      <c r="H15" s="117">
        <f t="shared" si="0"/>
        <v>0</v>
      </c>
    </row>
    <row r="16" spans="1:8" x14ac:dyDescent="0.3">
      <c r="A16" s="154" t="s">
        <v>224</v>
      </c>
      <c r="B16" s="139" t="s">
        <v>231</v>
      </c>
      <c r="C16" s="145" t="s">
        <v>35</v>
      </c>
      <c r="D16" s="141">
        <f>D11</f>
        <v>5</v>
      </c>
      <c r="E16" s="142">
        <v>77</v>
      </c>
      <c r="F16" s="143">
        <f>E16*D16</f>
        <v>385</v>
      </c>
      <c r="G16" s="147"/>
      <c r="H16" s="143">
        <f t="shared" si="0"/>
        <v>0</v>
      </c>
    </row>
    <row r="17" spans="1:18" ht="28.8" x14ac:dyDescent="0.3">
      <c r="A17" s="154">
        <v>2</v>
      </c>
      <c r="B17" s="146" t="s">
        <v>277</v>
      </c>
      <c r="C17" s="145" t="s">
        <v>35</v>
      </c>
      <c r="D17" s="141">
        <f>D12+D13</f>
        <v>5</v>
      </c>
      <c r="E17" s="142">
        <v>47</v>
      </c>
      <c r="F17" s="143">
        <f>E17*D17</f>
        <v>235</v>
      </c>
      <c r="G17" s="147"/>
      <c r="H17" s="143">
        <f t="shared" si="0"/>
        <v>0</v>
      </c>
    </row>
    <row r="18" spans="1:18" s="76" customFormat="1" x14ac:dyDescent="0.3">
      <c r="A18" s="172"/>
      <c r="B18" s="111" t="s">
        <v>99</v>
      </c>
      <c r="C18" s="173"/>
      <c r="D18" s="174"/>
      <c r="E18" s="175"/>
      <c r="F18" s="171">
        <f>F19+F33+F35+F40+F48+F56+F70</f>
        <v>15114.630000000001</v>
      </c>
      <c r="G18" s="171"/>
      <c r="H18" s="171">
        <f>H19+H33+H35+H40+H48+H56+H70</f>
        <v>-1672.5</v>
      </c>
      <c r="I18" s="176"/>
      <c r="J18" s="104"/>
      <c r="P18" s="104"/>
      <c r="R18" s="104"/>
    </row>
    <row r="19" spans="1:18" s="76" customFormat="1" x14ac:dyDescent="0.3">
      <c r="A19" s="157">
        <v>3</v>
      </c>
      <c r="B19" s="139" t="s">
        <v>195</v>
      </c>
      <c r="C19" s="140" t="s">
        <v>35</v>
      </c>
      <c r="D19" s="141">
        <f>SUM(D20:D32)</f>
        <v>5</v>
      </c>
      <c r="E19" s="142"/>
      <c r="F19" s="143">
        <f>SUM(F20:F32)</f>
        <v>121</v>
      </c>
      <c r="G19" s="143"/>
      <c r="H19" s="143">
        <f>SUM(H20:H32)</f>
        <v>0</v>
      </c>
      <c r="I19" s="118"/>
      <c r="J19" s="104"/>
      <c r="P19" s="104"/>
      <c r="R19" s="104"/>
    </row>
    <row r="20" spans="1:18" x14ac:dyDescent="0.3">
      <c r="A20" s="155">
        <v>3.1</v>
      </c>
      <c r="B20" s="102" t="s">
        <v>275</v>
      </c>
      <c r="C20" s="114" t="s">
        <v>35</v>
      </c>
      <c r="D20" s="115">
        <v>0</v>
      </c>
      <c r="E20" s="213">
        <v>-33</v>
      </c>
      <c r="F20" s="119">
        <f t="shared" ref="F20" si="2">E20*D20</f>
        <v>0</v>
      </c>
      <c r="G20" s="205"/>
      <c r="H20" s="117">
        <f t="shared" ref="H20:H22" si="3">G20*D20</f>
        <v>0</v>
      </c>
    </row>
    <row r="21" spans="1:18" x14ac:dyDescent="0.3">
      <c r="A21" s="155">
        <v>3.2</v>
      </c>
      <c r="B21" s="102" t="s">
        <v>276</v>
      </c>
      <c r="C21" s="114" t="s">
        <v>35</v>
      </c>
      <c r="D21" s="115">
        <v>2</v>
      </c>
      <c r="E21" s="204">
        <v>0</v>
      </c>
      <c r="F21" s="119">
        <f>E21*D21</f>
        <v>0</v>
      </c>
      <c r="G21" s="205">
        <v>0</v>
      </c>
      <c r="H21" s="117">
        <f t="shared" ref="H21" si="4">G21*D21</f>
        <v>0</v>
      </c>
    </row>
    <row r="22" spans="1:18" x14ac:dyDescent="0.3">
      <c r="A22" s="155">
        <v>3.3</v>
      </c>
      <c r="B22" s="102" t="s">
        <v>264</v>
      </c>
      <c r="C22" s="114" t="s">
        <v>35</v>
      </c>
      <c r="D22" s="115">
        <v>0</v>
      </c>
      <c r="E22" s="116">
        <v>61</v>
      </c>
      <c r="F22" s="119">
        <f t="shared" ref="F22:F32" si="5">E22*D22</f>
        <v>0</v>
      </c>
      <c r="G22" s="117"/>
      <c r="H22" s="117">
        <f t="shared" si="3"/>
        <v>0</v>
      </c>
    </row>
    <row r="23" spans="1:18" x14ac:dyDescent="0.3">
      <c r="A23" s="155">
        <v>3.4</v>
      </c>
      <c r="B23" s="102" t="s">
        <v>265</v>
      </c>
      <c r="C23" s="114" t="s">
        <v>35</v>
      </c>
      <c r="D23" s="115">
        <v>1</v>
      </c>
      <c r="E23" s="116">
        <v>9</v>
      </c>
      <c r="F23" s="119">
        <f t="shared" si="5"/>
        <v>9</v>
      </c>
      <c r="G23" s="117"/>
      <c r="H23" s="117">
        <f>G23*D23</f>
        <v>0</v>
      </c>
    </row>
    <row r="24" spans="1:18" x14ac:dyDescent="0.3">
      <c r="A24" s="155">
        <v>3.5</v>
      </c>
      <c r="B24" s="102" t="s">
        <v>266</v>
      </c>
      <c r="C24" s="114" t="s">
        <v>35</v>
      </c>
      <c r="D24" s="115">
        <v>0</v>
      </c>
      <c r="E24" s="116">
        <v>38</v>
      </c>
      <c r="F24" s="119">
        <f t="shared" si="5"/>
        <v>0</v>
      </c>
      <c r="G24" s="117"/>
      <c r="H24" s="117">
        <f t="shared" ref="H24:H34" si="6">G24*D24</f>
        <v>0</v>
      </c>
    </row>
    <row r="25" spans="1:18" x14ac:dyDescent="0.3">
      <c r="A25" s="155">
        <v>3.6</v>
      </c>
      <c r="B25" s="102" t="s">
        <v>267</v>
      </c>
      <c r="C25" s="114" t="s">
        <v>35</v>
      </c>
      <c r="D25" s="115">
        <v>1</v>
      </c>
      <c r="E25" s="116">
        <v>18</v>
      </c>
      <c r="F25" s="119">
        <f t="shared" si="5"/>
        <v>18</v>
      </c>
      <c r="G25" s="117"/>
      <c r="H25" s="117">
        <f t="shared" si="6"/>
        <v>0</v>
      </c>
    </row>
    <row r="26" spans="1:18" x14ac:dyDescent="0.3">
      <c r="A26" s="155">
        <v>3.7</v>
      </c>
      <c r="B26" s="102" t="s">
        <v>268</v>
      </c>
      <c r="C26" s="114" t="s">
        <v>35</v>
      </c>
      <c r="D26" s="115">
        <v>0</v>
      </c>
      <c r="E26" s="116">
        <v>76</v>
      </c>
      <c r="F26" s="119">
        <f t="shared" si="5"/>
        <v>0</v>
      </c>
      <c r="G26" s="117"/>
      <c r="H26" s="117">
        <f t="shared" si="6"/>
        <v>0</v>
      </c>
    </row>
    <row r="27" spans="1:18" x14ac:dyDescent="0.3">
      <c r="A27" s="155">
        <v>3.8</v>
      </c>
      <c r="B27" s="102" t="s">
        <v>269</v>
      </c>
      <c r="C27" s="114" t="s">
        <v>35</v>
      </c>
      <c r="D27" s="115">
        <v>0</v>
      </c>
      <c r="E27" s="116">
        <v>87</v>
      </c>
      <c r="F27" s="119">
        <f t="shared" si="5"/>
        <v>0</v>
      </c>
      <c r="G27" s="117"/>
      <c r="H27" s="117">
        <f t="shared" si="6"/>
        <v>0</v>
      </c>
    </row>
    <row r="28" spans="1:18" x14ac:dyDescent="0.3">
      <c r="A28" s="155">
        <v>3.9</v>
      </c>
      <c r="B28" s="102" t="s">
        <v>270</v>
      </c>
      <c r="C28" s="114" t="s">
        <v>35</v>
      </c>
      <c r="D28" s="115">
        <v>1</v>
      </c>
      <c r="E28" s="116">
        <v>94</v>
      </c>
      <c r="F28" s="119">
        <f t="shared" si="5"/>
        <v>94</v>
      </c>
      <c r="G28" s="117"/>
      <c r="H28" s="117">
        <f t="shared" si="6"/>
        <v>0</v>
      </c>
    </row>
    <row r="29" spans="1:18" x14ac:dyDescent="0.3">
      <c r="A29" s="155">
        <v>3.1</v>
      </c>
      <c r="B29" s="102" t="s">
        <v>271</v>
      </c>
      <c r="C29" s="114" t="s">
        <v>35</v>
      </c>
      <c r="D29" s="115">
        <v>0</v>
      </c>
      <c r="E29" s="116">
        <v>98</v>
      </c>
      <c r="F29" s="119">
        <f t="shared" si="5"/>
        <v>0</v>
      </c>
      <c r="G29" s="117"/>
      <c r="H29" s="117">
        <f t="shared" si="6"/>
        <v>0</v>
      </c>
    </row>
    <row r="30" spans="1:18" x14ac:dyDescent="0.3">
      <c r="A30" s="155">
        <v>3.1</v>
      </c>
      <c r="B30" s="102" t="s">
        <v>272</v>
      </c>
      <c r="C30" s="114" t="s">
        <v>35</v>
      </c>
      <c r="D30" s="115">
        <v>0</v>
      </c>
      <c r="E30" s="116">
        <v>98</v>
      </c>
      <c r="F30" s="119">
        <f t="shared" ref="F30" si="7">E30*D30</f>
        <v>0</v>
      </c>
      <c r="G30" s="117"/>
      <c r="H30" s="117">
        <f t="shared" ref="H30" si="8">G30*D30</f>
        <v>0</v>
      </c>
    </row>
    <row r="31" spans="1:18" x14ac:dyDescent="0.3">
      <c r="A31" s="155">
        <v>3.1</v>
      </c>
      <c r="B31" s="102" t="s">
        <v>273</v>
      </c>
      <c r="C31" s="114" t="s">
        <v>35</v>
      </c>
      <c r="D31" s="115">
        <v>0</v>
      </c>
      <c r="E31" s="116">
        <v>153</v>
      </c>
      <c r="F31" s="119">
        <f t="shared" si="5"/>
        <v>0</v>
      </c>
      <c r="G31" s="117"/>
      <c r="H31" s="117">
        <f t="shared" si="6"/>
        <v>0</v>
      </c>
    </row>
    <row r="32" spans="1:18" x14ac:dyDescent="0.3">
      <c r="A32" s="155">
        <v>3.12</v>
      </c>
      <c r="B32" s="102" t="s">
        <v>274</v>
      </c>
      <c r="C32" s="114" t="s">
        <v>35</v>
      </c>
      <c r="D32" s="115">
        <v>0</v>
      </c>
      <c r="E32" s="116">
        <v>791</v>
      </c>
      <c r="F32" s="119">
        <f t="shared" si="5"/>
        <v>0</v>
      </c>
      <c r="G32" s="117"/>
      <c r="H32" s="117">
        <f t="shared" ref="H32" si="9">G32*D32</f>
        <v>0</v>
      </c>
    </row>
    <row r="33" spans="1:29" x14ac:dyDescent="0.3">
      <c r="A33" s="157">
        <v>4</v>
      </c>
      <c r="B33" s="139" t="s">
        <v>196</v>
      </c>
      <c r="C33" s="140"/>
      <c r="D33" s="141"/>
      <c r="E33" s="142"/>
      <c r="F33" s="143">
        <f>F34</f>
        <v>0</v>
      </c>
      <c r="G33" s="143"/>
      <c r="H33" s="143">
        <f>H34</f>
        <v>0</v>
      </c>
    </row>
    <row r="34" spans="1:29" x14ac:dyDescent="0.3">
      <c r="A34" s="155">
        <v>4.0999999999999996</v>
      </c>
      <c r="B34" s="102" t="s">
        <v>88</v>
      </c>
      <c r="C34" s="114" t="s">
        <v>35</v>
      </c>
      <c r="D34" s="115">
        <v>0</v>
      </c>
      <c r="E34" s="116"/>
      <c r="F34" s="119">
        <f>D34*74.78</f>
        <v>0</v>
      </c>
      <c r="G34" s="117"/>
      <c r="H34" s="117">
        <f t="shared" si="6"/>
        <v>0</v>
      </c>
    </row>
    <row r="35" spans="1:29" x14ac:dyDescent="0.3">
      <c r="A35" s="157">
        <v>5</v>
      </c>
      <c r="B35" s="148" t="s">
        <v>155</v>
      </c>
      <c r="C35" s="145" t="s">
        <v>59</v>
      </c>
      <c r="D35" s="142">
        <f>A_Centralizarelucrari!A47+A_Centralizarelucrari!B47+A_Centralizarelucrari!C47</f>
        <v>22.599999999999998</v>
      </c>
      <c r="E35" s="142"/>
      <c r="F35" s="143">
        <f>SUM(F36:F39)</f>
        <v>11455.2</v>
      </c>
      <c r="G35" s="147"/>
      <c r="H35" s="143">
        <f>SUM(H36:H39)</f>
        <v>0</v>
      </c>
    </row>
    <row r="36" spans="1:29" x14ac:dyDescent="0.3">
      <c r="A36" s="155">
        <v>5.0999999999999996</v>
      </c>
      <c r="B36" s="120" t="s">
        <v>89</v>
      </c>
      <c r="C36" s="114" t="s">
        <v>59</v>
      </c>
      <c r="D36" s="116">
        <f>Centralizator!E10</f>
        <v>5</v>
      </c>
      <c r="E36" s="116">
        <v>1316</v>
      </c>
      <c r="F36" s="119">
        <f>E36*D36</f>
        <v>6580</v>
      </c>
      <c r="G36" s="117"/>
      <c r="H36" s="117">
        <f>G36*D36</f>
        <v>0</v>
      </c>
      <c r="T36" s="94"/>
      <c r="V36" s="94"/>
      <c r="X36" s="94"/>
      <c r="Z36" s="94"/>
    </row>
    <row r="37" spans="1:29" x14ac:dyDescent="0.3">
      <c r="A37" s="155">
        <v>5.2</v>
      </c>
      <c r="B37" s="120" t="s">
        <v>106</v>
      </c>
      <c r="C37" s="114" t="s">
        <v>59</v>
      </c>
      <c r="D37" s="116">
        <f>A_Centralizarelucrari!A47-A_Centralizarelucrari!A43</f>
        <v>17.599999999999998</v>
      </c>
      <c r="E37" s="116">
        <v>277</v>
      </c>
      <c r="F37" s="119">
        <f t="shared" ref="F37:F39" si="10">E37*D37</f>
        <v>4875.2</v>
      </c>
      <c r="G37" s="117"/>
      <c r="H37" s="117">
        <f>G37*D37</f>
        <v>0</v>
      </c>
      <c r="S37" s="94"/>
      <c r="T37" s="94"/>
      <c r="U37" s="94"/>
      <c r="V37" s="94"/>
      <c r="W37" s="94"/>
      <c r="X37" s="94"/>
      <c r="Y37" s="94"/>
      <c r="Z37" s="94"/>
      <c r="AA37" s="94"/>
      <c r="AB37" s="195"/>
    </row>
    <row r="38" spans="1:29" x14ac:dyDescent="0.3">
      <c r="A38" s="155">
        <v>5.3</v>
      </c>
      <c r="B38" s="120" t="s">
        <v>90</v>
      </c>
      <c r="C38" s="114" t="s">
        <v>59</v>
      </c>
      <c r="D38" s="116">
        <f>A_Centralizarelucrari!B43</f>
        <v>0</v>
      </c>
      <c r="E38" s="116">
        <v>1440</v>
      </c>
      <c r="F38" s="119">
        <f t="shared" si="10"/>
        <v>0</v>
      </c>
      <c r="G38" s="117"/>
      <c r="H38" s="117">
        <f>G38*D38</f>
        <v>0</v>
      </c>
      <c r="S38" s="94"/>
      <c r="T38" s="94"/>
      <c r="U38" s="94"/>
      <c r="V38" s="94"/>
      <c r="W38" s="94"/>
      <c r="X38" s="94"/>
      <c r="Y38" s="94"/>
      <c r="Z38" s="94"/>
      <c r="AA38" s="94"/>
      <c r="AB38" s="195"/>
    </row>
    <row r="39" spans="1:29" x14ac:dyDescent="0.3">
      <c r="A39" s="155">
        <v>5.4</v>
      </c>
      <c r="B39" s="120" t="s">
        <v>107</v>
      </c>
      <c r="C39" s="114" t="s">
        <v>59</v>
      </c>
      <c r="D39" s="116">
        <f>A_Centralizarelucrari!B47-A_Centralizarelucrari!B43</f>
        <v>0</v>
      </c>
      <c r="E39" s="116">
        <v>279</v>
      </c>
      <c r="F39" s="119">
        <f t="shared" si="10"/>
        <v>0</v>
      </c>
      <c r="G39" s="117"/>
      <c r="H39" s="117">
        <f>G39*D39</f>
        <v>0</v>
      </c>
      <c r="S39" s="94"/>
      <c r="T39" s="94"/>
      <c r="U39" s="94"/>
      <c r="V39" s="94"/>
      <c r="W39" s="94"/>
      <c r="X39" s="94"/>
      <c r="Y39" s="94"/>
      <c r="Z39" s="94"/>
      <c r="AA39" s="94"/>
      <c r="AB39" s="195"/>
    </row>
    <row r="40" spans="1:29" x14ac:dyDescent="0.3">
      <c r="A40" s="157">
        <v>6</v>
      </c>
      <c r="B40" s="139" t="s">
        <v>61</v>
      </c>
      <c r="C40" s="140"/>
      <c r="D40" s="141"/>
      <c r="E40" s="142"/>
      <c r="F40" s="143">
        <f>SUM(F41:F47)</f>
        <v>-332.5</v>
      </c>
      <c r="G40" s="143"/>
      <c r="H40" s="143">
        <f>SUM(H41:H47)</f>
        <v>-1672.5</v>
      </c>
      <c r="S40" s="94"/>
      <c r="T40" s="94"/>
      <c r="U40" s="94"/>
      <c r="V40" s="94"/>
      <c r="W40" s="94"/>
      <c r="X40" s="94"/>
      <c r="Y40" s="94"/>
      <c r="Z40" s="94"/>
      <c r="AA40" s="94"/>
      <c r="AB40" s="195"/>
    </row>
    <row r="41" spans="1:29" ht="28.8" x14ac:dyDescent="0.3">
      <c r="A41" s="155" t="s">
        <v>227</v>
      </c>
      <c r="B41" s="103" t="s">
        <v>72</v>
      </c>
      <c r="C41" s="114" t="s">
        <v>59</v>
      </c>
      <c r="D41" s="189">
        <f>-(D42+D43+D44+D45+D46+D47)</f>
        <v>-7.5</v>
      </c>
      <c r="E41" s="189">
        <v>223</v>
      </c>
      <c r="F41" s="190">
        <f>D41*E41</f>
        <v>-1672.5</v>
      </c>
      <c r="G41" s="191"/>
      <c r="H41" s="190">
        <f>F41</f>
        <v>-1672.5</v>
      </c>
      <c r="S41" s="94"/>
      <c r="T41" s="94"/>
      <c r="U41" s="94"/>
      <c r="V41" s="94"/>
      <c r="W41" s="94"/>
      <c r="X41" s="94"/>
      <c r="Y41" s="94"/>
      <c r="Z41" s="94"/>
      <c r="AA41" s="94"/>
      <c r="AB41" s="195"/>
      <c r="AC41" s="196"/>
    </row>
    <row r="42" spans="1:29" x14ac:dyDescent="0.3">
      <c r="A42" s="155" t="s">
        <v>228</v>
      </c>
      <c r="B42" s="103" t="s">
        <v>242</v>
      </c>
      <c r="C42" s="114" t="s">
        <v>59</v>
      </c>
      <c r="D42" s="116">
        <v>6.5</v>
      </c>
      <c r="E42" s="116">
        <v>170</v>
      </c>
      <c r="F42" s="119">
        <f t="shared" ref="F42:F47" si="11">E42*D42</f>
        <v>1105</v>
      </c>
      <c r="G42" s="117"/>
      <c r="H42" s="117">
        <f>G42*D42</f>
        <v>0</v>
      </c>
    </row>
    <row r="43" spans="1:29" x14ac:dyDescent="0.3">
      <c r="A43" s="155" t="s">
        <v>237</v>
      </c>
      <c r="B43" s="103" t="s">
        <v>243</v>
      </c>
      <c r="C43" s="114" t="s">
        <v>59</v>
      </c>
      <c r="D43" s="116">
        <v>0</v>
      </c>
      <c r="E43" s="116">
        <v>180</v>
      </c>
      <c r="F43" s="119">
        <f t="shared" si="11"/>
        <v>0</v>
      </c>
      <c r="G43" s="117"/>
      <c r="H43" s="117">
        <f>G43*D43</f>
        <v>0</v>
      </c>
    </row>
    <row r="44" spans="1:29" x14ac:dyDescent="0.3">
      <c r="A44" s="155" t="s">
        <v>238</v>
      </c>
      <c r="B44" s="103" t="s">
        <v>244</v>
      </c>
      <c r="C44" s="114" t="s">
        <v>59</v>
      </c>
      <c r="D44" s="116">
        <v>0</v>
      </c>
      <c r="E44" s="116">
        <v>209</v>
      </c>
      <c r="F44" s="119">
        <f t="shared" si="11"/>
        <v>0</v>
      </c>
      <c r="G44" s="117"/>
      <c r="H44" s="117">
        <f>G44*D44</f>
        <v>0</v>
      </c>
    </row>
    <row r="45" spans="1:29" x14ac:dyDescent="0.3">
      <c r="A45" s="155" t="s">
        <v>239</v>
      </c>
      <c r="B45" s="103" t="s">
        <v>245</v>
      </c>
      <c r="C45" s="114" t="s">
        <v>59</v>
      </c>
      <c r="D45" s="116">
        <v>0</v>
      </c>
      <c r="E45" s="116">
        <v>229</v>
      </c>
      <c r="F45" s="119">
        <f t="shared" si="11"/>
        <v>0</v>
      </c>
      <c r="G45" s="117"/>
      <c r="H45" s="117">
        <f>G45*D45</f>
        <v>0</v>
      </c>
    </row>
    <row r="46" spans="1:29" x14ac:dyDescent="0.3">
      <c r="A46" s="155" t="s">
        <v>240</v>
      </c>
      <c r="B46" s="103" t="s">
        <v>254</v>
      </c>
      <c r="C46" s="114" t="s">
        <v>59</v>
      </c>
      <c r="D46" s="116">
        <v>0</v>
      </c>
      <c r="E46" s="116">
        <v>334</v>
      </c>
      <c r="F46" s="119">
        <f t="shared" si="11"/>
        <v>0</v>
      </c>
      <c r="G46" s="117"/>
      <c r="H46" s="117">
        <f>G46*D46</f>
        <v>0</v>
      </c>
    </row>
    <row r="47" spans="1:29" x14ac:dyDescent="0.3">
      <c r="A47" s="155" t="s">
        <v>241</v>
      </c>
      <c r="B47" s="122" t="s">
        <v>94</v>
      </c>
      <c r="C47" s="114" t="s">
        <v>35</v>
      </c>
      <c r="D47" s="116">
        <v>1</v>
      </c>
      <c r="E47" s="116">
        <v>235</v>
      </c>
      <c r="F47" s="119">
        <f t="shared" si="11"/>
        <v>235</v>
      </c>
      <c r="G47" s="117"/>
      <c r="H47" s="117">
        <f t="shared" ref="H47:H55" si="12">G47*D47</f>
        <v>0</v>
      </c>
    </row>
    <row r="48" spans="1:29" x14ac:dyDescent="0.3">
      <c r="A48" s="157">
        <v>7</v>
      </c>
      <c r="B48" s="139" t="s">
        <v>154</v>
      </c>
      <c r="C48" s="140"/>
      <c r="D48" s="141"/>
      <c r="E48" s="142"/>
      <c r="F48" s="143">
        <f>SUM(F49:F55)</f>
        <v>35.5</v>
      </c>
      <c r="G48" s="143"/>
      <c r="H48" s="143">
        <f>SUM(H49:H55)</f>
        <v>0</v>
      </c>
    </row>
    <row r="49" spans="1:22" x14ac:dyDescent="0.3">
      <c r="A49" s="155" t="s">
        <v>246</v>
      </c>
      <c r="B49" s="122" t="s">
        <v>95</v>
      </c>
      <c r="C49" s="114" t="s">
        <v>59</v>
      </c>
      <c r="D49" s="116">
        <v>0</v>
      </c>
      <c r="E49" s="116">
        <v>56</v>
      </c>
      <c r="F49" s="119">
        <f t="shared" ref="F49:F55" si="13">E49*D49</f>
        <v>0</v>
      </c>
      <c r="G49" s="117"/>
      <c r="H49" s="117">
        <f t="shared" ref="H49:H51" si="14">G49*D49</f>
        <v>0</v>
      </c>
    </row>
    <row r="50" spans="1:22" x14ac:dyDescent="0.3">
      <c r="A50" s="155" t="s">
        <v>247</v>
      </c>
      <c r="B50" s="122" t="s">
        <v>96</v>
      </c>
      <c r="C50" s="114" t="s">
        <v>59</v>
      </c>
      <c r="D50" s="116">
        <v>0.5</v>
      </c>
      <c r="E50" s="116">
        <v>71</v>
      </c>
      <c r="F50" s="119">
        <f t="shared" si="13"/>
        <v>35.5</v>
      </c>
      <c r="G50" s="117"/>
      <c r="H50" s="117">
        <f t="shared" ref="H50" si="15">G50*D50</f>
        <v>0</v>
      </c>
    </row>
    <row r="51" spans="1:22" x14ac:dyDescent="0.3">
      <c r="A51" s="155" t="s">
        <v>248</v>
      </c>
      <c r="B51" s="122" t="s">
        <v>251</v>
      </c>
      <c r="C51" s="114" t="s">
        <v>59</v>
      </c>
      <c r="D51" s="116">
        <v>0</v>
      </c>
      <c r="E51" s="116">
        <v>109</v>
      </c>
      <c r="F51" s="119">
        <f t="shared" ref="F51" si="16">E51*D51</f>
        <v>0</v>
      </c>
      <c r="G51" s="117"/>
      <c r="H51" s="117">
        <f t="shared" si="14"/>
        <v>0</v>
      </c>
    </row>
    <row r="52" spans="1:22" x14ac:dyDescent="0.3">
      <c r="A52" s="155" t="s">
        <v>249</v>
      </c>
      <c r="B52" s="122" t="s">
        <v>252</v>
      </c>
      <c r="C52" s="114" t="s">
        <v>59</v>
      </c>
      <c r="D52" s="116">
        <v>0</v>
      </c>
      <c r="E52" s="116">
        <v>136</v>
      </c>
      <c r="F52" s="119">
        <f t="shared" si="13"/>
        <v>0</v>
      </c>
      <c r="G52" s="117"/>
      <c r="H52" s="117">
        <f t="shared" si="12"/>
        <v>0</v>
      </c>
    </row>
    <row r="53" spans="1:22" x14ac:dyDescent="0.3">
      <c r="A53" s="155" t="s">
        <v>250</v>
      </c>
      <c r="B53" s="122" t="s">
        <v>257</v>
      </c>
      <c r="C53" s="114" t="s">
        <v>59</v>
      </c>
      <c r="D53" s="116">
        <v>0</v>
      </c>
      <c r="E53" s="116">
        <v>193</v>
      </c>
      <c r="F53" s="119">
        <f t="shared" si="13"/>
        <v>0</v>
      </c>
      <c r="G53" s="117"/>
      <c r="H53" s="117">
        <f t="shared" si="12"/>
        <v>0</v>
      </c>
    </row>
    <row r="54" spans="1:22" x14ac:dyDescent="0.3">
      <c r="A54" s="155" t="s">
        <v>255</v>
      </c>
      <c r="B54" s="122" t="s">
        <v>97</v>
      </c>
      <c r="C54" s="114" t="s">
        <v>59</v>
      </c>
      <c r="D54" s="116">
        <v>0</v>
      </c>
      <c r="E54" s="116">
        <v>100</v>
      </c>
      <c r="F54" s="119">
        <f t="shared" ref="F54" si="17">E54*D54</f>
        <v>0</v>
      </c>
      <c r="G54" s="117"/>
      <c r="H54" s="117">
        <f t="shared" ref="H54" si="18">G54*D54</f>
        <v>0</v>
      </c>
    </row>
    <row r="55" spans="1:22" x14ac:dyDescent="0.3">
      <c r="A55" s="155" t="s">
        <v>256</v>
      </c>
      <c r="B55" s="122" t="s">
        <v>253</v>
      </c>
      <c r="C55" s="114" t="s">
        <v>59</v>
      </c>
      <c r="D55" s="116">
        <v>0</v>
      </c>
      <c r="E55" s="116">
        <v>125</v>
      </c>
      <c r="F55" s="119">
        <f t="shared" si="13"/>
        <v>0</v>
      </c>
      <c r="G55" s="117"/>
      <c r="H55" s="117">
        <f t="shared" si="12"/>
        <v>0</v>
      </c>
    </row>
    <row r="56" spans="1:22" s="76" customFormat="1" x14ac:dyDescent="0.3">
      <c r="A56" s="157">
        <v>8</v>
      </c>
      <c r="B56" s="139" t="s">
        <v>156</v>
      </c>
      <c r="C56" s="140"/>
      <c r="D56" s="141"/>
      <c r="E56" s="142"/>
      <c r="F56" s="143">
        <f>F57+F63</f>
        <v>1312.8600000000001</v>
      </c>
      <c r="G56" s="143"/>
      <c r="H56" s="143">
        <f>H57+H63</f>
        <v>0</v>
      </c>
      <c r="I56" s="105"/>
      <c r="J56" s="104"/>
      <c r="P56" s="104"/>
      <c r="R56" s="104"/>
    </row>
    <row r="57" spans="1:22" x14ac:dyDescent="0.3">
      <c r="A57" s="156">
        <v>8.1</v>
      </c>
      <c r="B57" s="123" t="s">
        <v>46</v>
      </c>
      <c r="C57" s="124"/>
      <c r="D57" s="116"/>
      <c r="E57" s="116"/>
      <c r="F57" s="177">
        <f>SUM(F58:F62)</f>
        <v>493.5</v>
      </c>
      <c r="G57" s="178"/>
      <c r="H57" s="177">
        <f>SUM(H58:H62)</f>
        <v>0</v>
      </c>
      <c r="T57" s="78"/>
      <c r="V57" s="125"/>
    </row>
    <row r="58" spans="1:22" x14ac:dyDescent="0.3">
      <c r="A58" s="155" t="s">
        <v>157</v>
      </c>
      <c r="B58" s="103" t="s">
        <v>108</v>
      </c>
      <c r="C58" s="114" t="s">
        <v>36</v>
      </c>
      <c r="D58" s="126">
        <v>1.5</v>
      </c>
      <c r="E58" s="126">
        <v>35</v>
      </c>
      <c r="F58" s="119">
        <f>E58*D58</f>
        <v>52.5</v>
      </c>
      <c r="G58" s="117"/>
      <c r="H58" s="117">
        <f>G58*D58</f>
        <v>0</v>
      </c>
      <c r="J58" s="94">
        <v>29.523809523809522</v>
      </c>
    </row>
    <row r="59" spans="1:22" x14ac:dyDescent="0.3">
      <c r="A59" s="155" t="s">
        <v>158</v>
      </c>
      <c r="B59" s="127" t="s">
        <v>44</v>
      </c>
      <c r="C59" s="114" t="s">
        <v>36</v>
      </c>
      <c r="D59" s="126">
        <v>0</v>
      </c>
      <c r="E59" s="126">
        <v>70</v>
      </c>
      <c r="F59" s="119">
        <f t="shared" ref="F59:F62" si="19">E59*D59</f>
        <v>0</v>
      </c>
      <c r="G59" s="117"/>
      <c r="H59" s="117">
        <f t="shared" ref="H59:H62" si="20">G59*D59</f>
        <v>0</v>
      </c>
      <c r="J59" s="94">
        <v>49.523809523809518</v>
      </c>
      <c r="R59" s="104"/>
      <c r="T59" s="78"/>
      <c r="V59" s="125"/>
    </row>
    <row r="60" spans="1:22" x14ac:dyDescent="0.3">
      <c r="A60" s="155" t="s">
        <v>159</v>
      </c>
      <c r="B60" s="127" t="s">
        <v>103</v>
      </c>
      <c r="C60" s="114" t="s">
        <v>59</v>
      </c>
      <c r="D60" s="126">
        <v>8.4</v>
      </c>
      <c r="E60" s="126">
        <v>35</v>
      </c>
      <c r="F60" s="119">
        <f t="shared" si="19"/>
        <v>294</v>
      </c>
      <c r="G60" s="117"/>
      <c r="H60" s="117">
        <f>G60*D60</f>
        <v>0</v>
      </c>
      <c r="J60" s="94">
        <v>15</v>
      </c>
      <c r="R60" s="104"/>
      <c r="T60" s="78"/>
    </row>
    <row r="61" spans="1:22" x14ac:dyDescent="0.3">
      <c r="A61" s="155" t="s">
        <v>160</v>
      </c>
      <c r="B61" s="127" t="s">
        <v>45</v>
      </c>
      <c r="C61" s="114" t="s">
        <v>36</v>
      </c>
      <c r="D61" s="126">
        <v>2.1</v>
      </c>
      <c r="E61" s="126">
        <v>70</v>
      </c>
      <c r="F61" s="119">
        <f t="shared" ref="F61" si="21">E61*D61</f>
        <v>147</v>
      </c>
      <c r="G61" s="117"/>
      <c r="H61" s="117">
        <f t="shared" ref="H61" si="22">G61*D61</f>
        <v>0</v>
      </c>
      <c r="J61" s="94">
        <v>49.523809523809518</v>
      </c>
      <c r="R61" s="104"/>
      <c r="T61" s="78"/>
    </row>
    <row r="62" spans="1:22" x14ac:dyDescent="0.3">
      <c r="A62" s="155" t="s">
        <v>161</v>
      </c>
      <c r="B62" s="127" t="s">
        <v>110</v>
      </c>
      <c r="C62" s="114" t="s">
        <v>36</v>
      </c>
      <c r="D62" s="126">
        <v>0</v>
      </c>
      <c r="E62" s="126">
        <v>84</v>
      </c>
      <c r="F62" s="119">
        <f t="shared" si="19"/>
        <v>0</v>
      </c>
      <c r="G62" s="117"/>
      <c r="H62" s="117">
        <f t="shared" si="20"/>
        <v>0</v>
      </c>
      <c r="J62" s="94">
        <v>83.80952380952381</v>
      </c>
      <c r="R62" s="104"/>
      <c r="T62" s="78"/>
    </row>
    <row r="63" spans="1:22" x14ac:dyDescent="0.3">
      <c r="A63" s="156" t="s">
        <v>162</v>
      </c>
      <c r="B63" s="123" t="s">
        <v>47</v>
      </c>
      <c r="C63" s="124"/>
      <c r="D63" s="126"/>
      <c r="E63" s="126"/>
      <c r="F63" s="177">
        <f>SUM(F64:F69)</f>
        <v>819.36</v>
      </c>
      <c r="G63" s="178"/>
      <c r="H63" s="177">
        <f>SUM(H64:H69)</f>
        <v>0</v>
      </c>
      <c r="R63" s="104"/>
      <c r="T63" s="78"/>
    </row>
    <row r="64" spans="1:22" x14ac:dyDescent="0.3">
      <c r="A64" s="155" t="s">
        <v>163</v>
      </c>
      <c r="B64" s="127" t="s">
        <v>108</v>
      </c>
      <c r="C64" s="114" t="s">
        <v>36</v>
      </c>
      <c r="D64" s="126">
        <v>2.4000000000000004</v>
      </c>
      <c r="E64" s="126">
        <v>35</v>
      </c>
      <c r="F64" s="119">
        <f t="shared" ref="F64" si="23">E64*D64</f>
        <v>84.000000000000014</v>
      </c>
      <c r="G64" s="117"/>
      <c r="H64" s="117">
        <f>G64*D64</f>
        <v>0</v>
      </c>
      <c r="J64" s="94">
        <v>24.76</v>
      </c>
      <c r="R64" s="104"/>
      <c r="T64" s="78"/>
    </row>
    <row r="65" spans="1:20" x14ac:dyDescent="0.3">
      <c r="A65" s="155" t="s">
        <v>164</v>
      </c>
      <c r="B65" s="127" t="s">
        <v>44</v>
      </c>
      <c r="C65" s="114" t="s">
        <v>36</v>
      </c>
      <c r="D65" s="126">
        <v>0</v>
      </c>
      <c r="E65" s="126">
        <v>87</v>
      </c>
      <c r="F65" s="119">
        <f t="shared" ref="F65:F69" si="24">E65*D65</f>
        <v>0</v>
      </c>
      <c r="G65" s="117"/>
      <c r="H65" s="117">
        <f>G65*D65</f>
        <v>0</v>
      </c>
      <c r="J65" s="94">
        <v>64.761904761904759</v>
      </c>
      <c r="R65" s="104"/>
      <c r="T65" s="78"/>
    </row>
    <row r="66" spans="1:20" x14ac:dyDescent="0.3">
      <c r="A66" s="155" t="s">
        <v>165</v>
      </c>
      <c r="B66" s="127" t="s">
        <v>48</v>
      </c>
      <c r="C66" s="114" t="s">
        <v>36</v>
      </c>
      <c r="D66" s="126">
        <v>1.92</v>
      </c>
      <c r="E66" s="126">
        <v>137</v>
      </c>
      <c r="F66" s="119">
        <f t="shared" si="24"/>
        <v>263.03999999999996</v>
      </c>
      <c r="G66" s="117"/>
      <c r="H66" s="117">
        <f t="shared" ref="H66:H69" si="25">G66*D66</f>
        <v>0</v>
      </c>
      <c r="J66" s="94">
        <v>101.9047619047619</v>
      </c>
      <c r="R66" s="104"/>
      <c r="T66" s="78"/>
    </row>
    <row r="67" spans="1:20" x14ac:dyDescent="0.3">
      <c r="A67" s="155" t="s">
        <v>166</v>
      </c>
      <c r="B67" s="127" t="s">
        <v>100</v>
      </c>
      <c r="C67" s="114" t="s">
        <v>36</v>
      </c>
      <c r="D67" s="126">
        <v>1.4400000000000002</v>
      </c>
      <c r="E67" s="126">
        <v>328</v>
      </c>
      <c r="F67" s="119">
        <f t="shared" si="24"/>
        <v>472.32000000000005</v>
      </c>
      <c r="G67" s="117"/>
      <c r="H67" s="117">
        <f>G67*D67</f>
        <v>0</v>
      </c>
      <c r="J67" s="94">
        <v>244.76190476190476</v>
      </c>
      <c r="R67" s="104"/>
      <c r="T67" s="78"/>
    </row>
    <row r="68" spans="1:20" x14ac:dyDescent="0.3">
      <c r="A68" s="155" t="s">
        <v>167</v>
      </c>
      <c r="B68" s="127" t="s">
        <v>101</v>
      </c>
      <c r="C68" s="114" t="s">
        <v>36</v>
      </c>
      <c r="D68" s="126">
        <v>0</v>
      </c>
      <c r="E68" s="126">
        <v>263</v>
      </c>
      <c r="F68" s="119">
        <f t="shared" si="24"/>
        <v>0</v>
      </c>
      <c r="G68" s="117"/>
      <c r="H68" s="117">
        <f t="shared" si="25"/>
        <v>0</v>
      </c>
      <c r="J68" s="94">
        <v>196.19047619047618</v>
      </c>
      <c r="R68" s="104"/>
      <c r="T68" s="78"/>
    </row>
    <row r="69" spans="1:20" s="129" customFormat="1" x14ac:dyDescent="0.3">
      <c r="A69" s="155" t="s">
        <v>168</v>
      </c>
      <c r="B69" s="128" t="s">
        <v>109</v>
      </c>
      <c r="C69" s="114" t="s">
        <v>36</v>
      </c>
      <c r="D69" s="126">
        <v>0</v>
      </c>
      <c r="E69" s="126">
        <v>41</v>
      </c>
      <c r="F69" s="119">
        <f t="shared" si="24"/>
        <v>0</v>
      </c>
      <c r="G69" s="117"/>
      <c r="H69" s="117">
        <f t="shared" si="25"/>
        <v>0</v>
      </c>
      <c r="I69" s="105"/>
      <c r="J69" s="130">
        <v>34.29</v>
      </c>
      <c r="P69" s="130"/>
      <c r="R69" s="130"/>
      <c r="T69" s="78"/>
    </row>
    <row r="70" spans="1:20" s="76" customFormat="1" x14ac:dyDescent="0.3">
      <c r="A70" s="157" t="s">
        <v>169</v>
      </c>
      <c r="B70" s="139" t="s">
        <v>62</v>
      </c>
      <c r="C70" s="140"/>
      <c r="D70" s="141">
        <f>SUM(D71:D90)</f>
        <v>5</v>
      </c>
      <c r="E70" s="142"/>
      <c r="F70" s="143">
        <f>SUM(F71:F94)</f>
        <v>2522.5700000000002</v>
      </c>
      <c r="G70" s="143"/>
      <c r="H70" s="143">
        <f>SUM(H71:H94)</f>
        <v>0</v>
      </c>
      <c r="I70" s="131"/>
      <c r="J70" s="104"/>
      <c r="P70" s="104"/>
      <c r="R70" s="104"/>
    </row>
    <row r="71" spans="1:20" ht="20.25" customHeight="1" x14ac:dyDescent="0.3">
      <c r="A71" s="155" t="s">
        <v>170</v>
      </c>
      <c r="B71" s="194" t="s">
        <v>201</v>
      </c>
      <c r="C71" s="114" t="s">
        <v>35</v>
      </c>
      <c r="D71" s="116">
        <v>2</v>
      </c>
      <c r="E71" s="116">
        <v>142.91</v>
      </c>
      <c r="F71" s="119">
        <f t="shared" ref="F71:F92" si="26">E71*D71</f>
        <v>285.82</v>
      </c>
      <c r="G71" s="117"/>
      <c r="H71" s="117">
        <f>G71*D71</f>
        <v>0</v>
      </c>
      <c r="T71" s="78"/>
    </row>
    <row r="72" spans="1:20" ht="20.25" customHeight="1" x14ac:dyDescent="0.3">
      <c r="A72" s="155" t="s">
        <v>171</v>
      </c>
      <c r="B72" s="122" t="s">
        <v>202</v>
      </c>
      <c r="C72" s="114" t="s">
        <v>35</v>
      </c>
      <c r="D72" s="116">
        <v>2</v>
      </c>
      <c r="E72" s="116">
        <v>146.71</v>
      </c>
      <c r="F72" s="119">
        <f t="shared" ref="F72:F91" si="27">E72*D72</f>
        <v>293.42</v>
      </c>
      <c r="G72" s="117"/>
      <c r="H72" s="117">
        <f t="shared" ref="H72:H90" si="28">G72*D72</f>
        <v>0</v>
      </c>
      <c r="T72" s="78"/>
    </row>
    <row r="73" spans="1:20" ht="20.25" customHeight="1" x14ac:dyDescent="0.3">
      <c r="A73" s="155" t="s">
        <v>172</v>
      </c>
      <c r="B73" s="122" t="s">
        <v>203</v>
      </c>
      <c r="C73" s="114" t="s">
        <v>35</v>
      </c>
      <c r="D73" s="116">
        <v>1</v>
      </c>
      <c r="E73" s="116">
        <v>143.33000000000001</v>
      </c>
      <c r="F73" s="119">
        <f t="shared" si="27"/>
        <v>143.33000000000001</v>
      </c>
      <c r="G73" s="117"/>
      <c r="H73" s="117">
        <f t="shared" si="28"/>
        <v>0</v>
      </c>
      <c r="T73" s="78"/>
    </row>
    <row r="74" spans="1:20" ht="20.25" customHeight="1" x14ac:dyDescent="0.3">
      <c r="A74" s="155" t="s">
        <v>173</v>
      </c>
      <c r="B74" s="194" t="s">
        <v>235</v>
      </c>
      <c r="C74" s="114" t="s">
        <v>35</v>
      </c>
      <c r="D74" s="116">
        <v>0</v>
      </c>
      <c r="E74" s="116">
        <v>143.44</v>
      </c>
      <c r="F74" s="119">
        <f t="shared" si="27"/>
        <v>0</v>
      </c>
      <c r="G74" s="117"/>
      <c r="H74" s="117">
        <f t="shared" si="28"/>
        <v>0</v>
      </c>
      <c r="T74" s="78"/>
    </row>
    <row r="75" spans="1:20" ht="20.25" customHeight="1" x14ac:dyDescent="0.3">
      <c r="A75" s="155" t="s">
        <v>174</v>
      </c>
      <c r="B75" s="122" t="s">
        <v>204</v>
      </c>
      <c r="C75" s="114" t="s">
        <v>35</v>
      </c>
      <c r="D75" s="116">
        <v>0</v>
      </c>
      <c r="E75" s="116">
        <v>143.44</v>
      </c>
      <c r="F75" s="119">
        <f t="shared" si="27"/>
        <v>0</v>
      </c>
      <c r="G75" s="117"/>
      <c r="H75" s="117">
        <f t="shared" si="28"/>
        <v>0</v>
      </c>
      <c r="T75" s="78"/>
    </row>
    <row r="76" spans="1:20" ht="20.25" customHeight="1" x14ac:dyDescent="0.3">
      <c r="A76" s="155" t="s">
        <v>175</v>
      </c>
      <c r="B76" s="122" t="s">
        <v>205</v>
      </c>
      <c r="C76" s="114" t="s">
        <v>35</v>
      </c>
      <c r="D76" s="116">
        <v>0</v>
      </c>
      <c r="E76" s="116">
        <v>150.65</v>
      </c>
      <c r="F76" s="119">
        <f t="shared" si="27"/>
        <v>0</v>
      </c>
      <c r="G76" s="117"/>
      <c r="H76" s="117">
        <f t="shared" si="28"/>
        <v>0</v>
      </c>
      <c r="T76" s="78"/>
    </row>
    <row r="77" spans="1:20" ht="20.25" customHeight="1" x14ac:dyDescent="0.3">
      <c r="A77" s="155" t="s">
        <v>176</v>
      </c>
      <c r="B77" s="122" t="s">
        <v>206</v>
      </c>
      <c r="C77" s="114" t="s">
        <v>35</v>
      </c>
      <c r="D77" s="116">
        <v>0</v>
      </c>
      <c r="E77" s="116">
        <v>287.10000000000002</v>
      </c>
      <c r="F77" s="119">
        <f t="shared" si="27"/>
        <v>0</v>
      </c>
      <c r="G77" s="117"/>
      <c r="H77" s="117">
        <f t="shared" si="28"/>
        <v>0</v>
      </c>
      <c r="T77" s="78"/>
    </row>
    <row r="78" spans="1:20" ht="20.25" customHeight="1" x14ac:dyDescent="0.3">
      <c r="A78" s="155" t="s">
        <v>177</v>
      </c>
      <c r="B78" s="122" t="s">
        <v>207</v>
      </c>
      <c r="C78" s="114" t="s">
        <v>35</v>
      </c>
      <c r="D78" s="116">
        <v>0</v>
      </c>
      <c r="E78" s="116">
        <v>307</v>
      </c>
      <c r="F78" s="119">
        <f t="shared" si="27"/>
        <v>0</v>
      </c>
      <c r="G78" s="117"/>
      <c r="H78" s="117">
        <f t="shared" si="28"/>
        <v>0</v>
      </c>
      <c r="T78" s="78"/>
    </row>
    <row r="79" spans="1:20" ht="20.25" customHeight="1" x14ac:dyDescent="0.3">
      <c r="A79" s="155" t="s">
        <v>178</v>
      </c>
      <c r="B79" s="122" t="s">
        <v>208</v>
      </c>
      <c r="C79" s="114" t="s">
        <v>35</v>
      </c>
      <c r="D79" s="116">
        <v>0</v>
      </c>
      <c r="E79" s="116">
        <v>383</v>
      </c>
      <c r="F79" s="119">
        <f t="shared" si="27"/>
        <v>0</v>
      </c>
      <c r="G79" s="117"/>
      <c r="H79" s="117">
        <f t="shared" si="28"/>
        <v>0</v>
      </c>
      <c r="T79" s="78"/>
    </row>
    <row r="80" spans="1:20" ht="20.25" customHeight="1" x14ac:dyDescent="0.3">
      <c r="A80" s="155" t="s">
        <v>179</v>
      </c>
      <c r="B80" s="122" t="s">
        <v>209</v>
      </c>
      <c r="C80" s="114" t="s">
        <v>35</v>
      </c>
      <c r="D80" s="116">
        <v>0</v>
      </c>
      <c r="E80" s="116">
        <v>1612</v>
      </c>
      <c r="F80" s="119">
        <f t="shared" si="27"/>
        <v>0</v>
      </c>
      <c r="G80" s="117"/>
      <c r="H80" s="117">
        <f t="shared" si="28"/>
        <v>0</v>
      </c>
      <c r="T80" s="78"/>
    </row>
    <row r="81" spans="1:20" ht="20.25" customHeight="1" x14ac:dyDescent="0.3">
      <c r="A81" s="155" t="s">
        <v>180</v>
      </c>
      <c r="B81" s="122" t="s">
        <v>210</v>
      </c>
      <c r="C81" s="114" t="s">
        <v>35</v>
      </c>
      <c r="D81" s="116">
        <v>0</v>
      </c>
      <c r="E81" s="116">
        <v>143</v>
      </c>
      <c r="F81" s="119">
        <f t="shared" si="27"/>
        <v>0</v>
      </c>
      <c r="G81" s="117"/>
      <c r="H81" s="117">
        <f t="shared" si="28"/>
        <v>0</v>
      </c>
      <c r="T81" s="78"/>
    </row>
    <row r="82" spans="1:20" ht="20.25" customHeight="1" x14ac:dyDescent="0.3">
      <c r="A82" s="155" t="s">
        <v>181</v>
      </c>
      <c r="B82" s="122" t="s">
        <v>211</v>
      </c>
      <c r="C82" s="114" t="s">
        <v>35</v>
      </c>
      <c r="D82" s="116">
        <v>0</v>
      </c>
      <c r="E82" s="116">
        <v>145</v>
      </c>
      <c r="F82" s="119">
        <f t="shared" si="27"/>
        <v>0</v>
      </c>
      <c r="G82" s="117"/>
      <c r="H82" s="117">
        <f t="shared" si="28"/>
        <v>0</v>
      </c>
      <c r="T82" s="78"/>
    </row>
    <row r="83" spans="1:20" ht="20.25" customHeight="1" x14ac:dyDescent="0.3">
      <c r="A83" s="155" t="s">
        <v>182</v>
      </c>
      <c r="B83" s="122" t="s">
        <v>212</v>
      </c>
      <c r="C83" s="114" t="s">
        <v>35</v>
      </c>
      <c r="D83" s="116">
        <v>0</v>
      </c>
      <c r="E83" s="116">
        <v>145</v>
      </c>
      <c r="F83" s="119">
        <f t="shared" si="27"/>
        <v>0</v>
      </c>
      <c r="G83" s="117"/>
      <c r="H83" s="117">
        <f t="shared" si="28"/>
        <v>0</v>
      </c>
      <c r="T83" s="78"/>
    </row>
    <row r="84" spans="1:20" ht="20.25" customHeight="1" x14ac:dyDescent="0.3">
      <c r="A84" s="155" t="s">
        <v>183</v>
      </c>
      <c r="B84" s="122" t="s">
        <v>213</v>
      </c>
      <c r="C84" s="114" t="s">
        <v>35</v>
      </c>
      <c r="D84" s="116">
        <v>0</v>
      </c>
      <c r="E84" s="116">
        <v>150</v>
      </c>
      <c r="F84" s="119">
        <f t="shared" si="27"/>
        <v>0</v>
      </c>
      <c r="G84" s="117"/>
      <c r="H84" s="117">
        <f t="shared" si="28"/>
        <v>0</v>
      </c>
      <c r="T84" s="78"/>
    </row>
    <row r="85" spans="1:20" ht="20.25" customHeight="1" x14ac:dyDescent="0.3">
      <c r="A85" s="155" t="s">
        <v>184</v>
      </c>
      <c r="B85" s="122" t="s">
        <v>214</v>
      </c>
      <c r="C85" s="114" t="s">
        <v>35</v>
      </c>
      <c r="D85" s="116">
        <v>0</v>
      </c>
      <c r="E85" s="116">
        <v>150</v>
      </c>
      <c r="F85" s="119">
        <f t="shared" si="27"/>
        <v>0</v>
      </c>
      <c r="G85" s="117"/>
      <c r="H85" s="117">
        <f t="shared" si="28"/>
        <v>0</v>
      </c>
      <c r="T85" s="78"/>
    </row>
    <row r="86" spans="1:20" ht="20.25" customHeight="1" x14ac:dyDescent="0.3">
      <c r="A86" s="155" t="s">
        <v>185</v>
      </c>
      <c r="B86" s="122" t="s">
        <v>215</v>
      </c>
      <c r="C86" s="114" t="s">
        <v>35</v>
      </c>
      <c r="D86" s="116">
        <v>0</v>
      </c>
      <c r="E86" s="116">
        <v>310</v>
      </c>
      <c r="F86" s="119">
        <f t="shared" si="27"/>
        <v>0</v>
      </c>
      <c r="G86" s="117"/>
      <c r="H86" s="117">
        <f t="shared" si="28"/>
        <v>0</v>
      </c>
      <c r="T86" s="78"/>
    </row>
    <row r="87" spans="1:20" ht="20.25" customHeight="1" x14ac:dyDescent="0.3">
      <c r="A87" s="155" t="s">
        <v>186</v>
      </c>
      <c r="B87" s="122" t="s">
        <v>216</v>
      </c>
      <c r="C87" s="114" t="s">
        <v>35</v>
      </c>
      <c r="D87" s="116">
        <v>0</v>
      </c>
      <c r="E87" s="116">
        <v>147</v>
      </c>
      <c r="F87" s="119">
        <f t="shared" si="27"/>
        <v>0</v>
      </c>
      <c r="G87" s="117"/>
      <c r="H87" s="117">
        <f t="shared" si="28"/>
        <v>0</v>
      </c>
      <c r="T87" s="78"/>
    </row>
    <row r="88" spans="1:20" ht="20.25" customHeight="1" x14ac:dyDescent="0.3">
      <c r="A88" s="155" t="s">
        <v>187</v>
      </c>
      <c r="B88" s="122" t="s">
        <v>217</v>
      </c>
      <c r="C88" s="114" t="s">
        <v>35</v>
      </c>
      <c r="D88" s="116">
        <v>0</v>
      </c>
      <c r="E88" s="116">
        <v>166</v>
      </c>
      <c r="F88" s="119">
        <f t="shared" si="27"/>
        <v>0</v>
      </c>
      <c r="G88" s="117"/>
      <c r="H88" s="117">
        <f t="shared" si="28"/>
        <v>0</v>
      </c>
      <c r="T88" s="78"/>
    </row>
    <row r="89" spans="1:20" ht="20.25" customHeight="1" x14ac:dyDescent="0.3">
      <c r="A89" s="155" t="s">
        <v>188</v>
      </c>
      <c r="B89" s="122" t="s">
        <v>218</v>
      </c>
      <c r="C89" s="114" t="s">
        <v>35</v>
      </c>
      <c r="D89" s="116">
        <v>0</v>
      </c>
      <c r="E89" s="116">
        <v>324</v>
      </c>
      <c r="F89" s="119">
        <f t="shared" si="27"/>
        <v>0</v>
      </c>
      <c r="G89" s="117"/>
      <c r="H89" s="117">
        <f t="shared" si="28"/>
        <v>0</v>
      </c>
      <c r="T89" s="78"/>
    </row>
    <row r="90" spans="1:20" ht="20.25" customHeight="1" x14ac:dyDescent="0.3">
      <c r="A90" s="155" t="s">
        <v>189</v>
      </c>
      <c r="B90" s="122" t="s">
        <v>219</v>
      </c>
      <c r="C90" s="114" t="s">
        <v>35</v>
      </c>
      <c r="D90" s="116">
        <v>0</v>
      </c>
      <c r="E90" s="116">
        <v>343</v>
      </c>
      <c r="F90" s="119">
        <f t="shared" si="27"/>
        <v>0</v>
      </c>
      <c r="G90" s="117"/>
      <c r="H90" s="117">
        <f t="shared" si="28"/>
        <v>0</v>
      </c>
      <c r="T90" s="78"/>
    </row>
    <row r="91" spans="1:20" x14ac:dyDescent="0.3">
      <c r="A91" s="155" t="s">
        <v>190</v>
      </c>
      <c r="B91" s="185" t="s">
        <v>75</v>
      </c>
      <c r="C91" s="114" t="s">
        <v>59</v>
      </c>
      <c r="D91" s="116">
        <v>0</v>
      </c>
      <c r="E91" s="116">
        <v>30.811000000000003</v>
      </c>
      <c r="F91" s="119">
        <f t="shared" si="27"/>
        <v>0</v>
      </c>
      <c r="G91" s="117"/>
      <c r="H91" s="117">
        <f>G91*D91</f>
        <v>0</v>
      </c>
    </row>
    <row r="92" spans="1:20" x14ac:dyDescent="0.3">
      <c r="A92" s="155" t="s">
        <v>191</v>
      </c>
      <c r="B92" s="207" t="s">
        <v>259</v>
      </c>
      <c r="C92" s="114" t="s">
        <v>35</v>
      </c>
      <c r="D92" s="116">
        <v>5</v>
      </c>
      <c r="E92" s="116">
        <v>156</v>
      </c>
      <c r="F92" s="119">
        <f t="shared" si="26"/>
        <v>780</v>
      </c>
      <c r="G92" s="117"/>
      <c r="H92" s="117">
        <f>G92*D92</f>
        <v>0</v>
      </c>
    </row>
    <row r="93" spans="1:20" x14ac:dyDescent="0.3">
      <c r="A93" s="155" t="s">
        <v>192</v>
      </c>
      <c r="B93" s="208" t="s">
        <v>260</v>
      </c>
      <c r="C93" s="133" t="s">
        <v>35</v>
      </c>
      <c r="D93" s="239">
        <f>D92</f>
        <v>5</v>
      </c>
      <c r="E93" s="116">
        <v>204</v>
      </c>
      <c r="F93" s="119">
        <f>E93*D93</f>
        <v>1020</v>
      </c>
      <c r="G93" s="121"/>
      <c r="H93" s="117">
        <f>G93*D93</f>
        <v>0</v>
      </c>
    </row>
    <row r="94" spans="1:20" x14ac:dyDescent="0.3">
      <c r="A94" s="155" t="s">
        <v>236</v>
      </c>
      <c r="B94" s="132" t="s">
        <v>258</v>
      </c>
      <c r="C94" s="133" t="s">
        <v>35</v>
      </c>
      <c r="D94" s="116">
        <v>0</v>
      </c>
      <c r="E94" s="116">
        <v>95</v>
      </c>
      <c r="F94" s="119">
        <f>E94*D94</f>
        <v>0</v>
      </c>
      <c r="G94" s="121"/>
      <c r="H94" s="117">
        <f>G94*D94</f>
        <v>0</v>
      </c>
    </row>
    <row r="95" spans="1:20" x14ac:dyDescent="0.3">
      <c r="A95" s="158"/>
      <c r="B95" s="134"/>
      <c r="C95" s="135"/>
      <c r="D95" s="136"/>
      <c r="E95" s="137"/>
      <c r="F95" s="98"/>
      <c r="G95" s="98"/>
      <c r="H95" s="98"/>
    </row>
    <row r="96" spans="1:20" x14ac:dyDescent="0.3">
      <c r="A96" s="161"/>
      <c r="B96" s="162" t="s">
        <v>197</v>
      </c>
      <c r="C96" s="163"/>
      <c r="D96" s="164"/>
      <c r="E96" s="201"/>
      <c r="F96" s="165">
        <f>F10+F18</f>
        <v>18019.63</v>
      </c>
      <c r="G96" s="165"/>
      <c r="H96" s="165">
        <f>H10+H18</f>
        <v>-1672.5</v>
      </c>
      <c r="I96" s="166"/>
      <c r="P96" s="167"/>
      <c r="R96" s="168"/>
    </row>
    <row r="97" spans="1:18" ht="15" thickBot="1" x14ac:dyDescent="0.35">
      <c r="A97" s="158"/>
      <c r="B97" s="138"/>
      <c r="C97" s="89"/>
      <c r="D97" s="89"/>
      <c r="E97" s="202"/>
      <c r="F97" s="97"/>
      <c r="G97" s="98"/>
      <c r="H97" s="97"/>
    </row>
    <row r="98" spans="1:18" ht="44.25" customHeight="1" thickBot="1" x14ac:dyDescent="0.35">
      <c r="A98" s="159" t="s">
        <v>193</v>
      </c>
      <c r="B98" s="76" t="s">
        <v>64</v>
      </c>
      <c r="C98" s="231" t="s">
        <v>65</v>
      </c>
      <c r="D98" s="232"/>
      <c r="E98" s="232"/>
      <c r="F98" s="232"/>
      <c r="G98" s="232"/>
      <c r="H98" s="233"/>
    </row>
    <row r="99" spans="1:18" ht="43.2" x14ac:dyDescent="0.3">
      <c r="A99" s="159"/>
      <c r="B99" s="88" t="s">
        <v>84</v>
      </c>
      <c r="C99" s="89"/>
      <c r="D99" s="89"/>
      <c r="E99" s="202"/>
      <c r="F99" s="97"/>
      <c r="G99" s="98"/>
      <c r="H99" s="97"/>
    </row>
    <row r="100" spans="1:18" ht="15" thickBot="1" x14ac:dyDescent="0.35">
      <c r="A100" s="159" t="s">
        <v>194</v>
      </c>
      <c r="B100" s="76" t="s">
        <v>229</v>
      </c>
      <c r="C100" s="89"/>
      <c r="D100" s="89"/>
      <c r="E100" s="202"/>
      <c r="F100" s="97"/>
      <c r="G100" s="98"/>
      <c r="H100" s="97"/>
    </row>
    <row r="101" spans="1:18" ht="87" thickBot="1" x14ac:dyDescent="0.35">
      <c r="A101" s="158"/>
      <c r="B101" s="2" t="s">
        <v>91</v>
      </c>
      <c r="C101" s="234" t="s">
        <v>66</v>
      </c>
      <c r="D101" s="235"/>
      <c r="E101" s="235"/>
      <c r="F101" s="235"/>
      <c r="G101" s="235"/>
      <c r="H101" s="236"/>
    </row>
    <row r="102" spans="1:18" x14ac:dyDescent="0.3">
      <c r="A102" s="158"/>
      <c r="B102" s="138"/>
      <c r="C102" s="89"/>
      <c r="D102" s="89"/>
      <c r="E102" s="202"/>
      <c r="F102" s="97"/>
      <c r="G102" s="98"/>
      <c r="H102" s="97"/>
    </row>
    <row r="103" spans="1:18" x14ac:dyDescent="0.3">
      <c r="A103" s="160" t="s">
        <v>50</v>
      </c>
      <c r="B103" s="92" t="s">
        <v>102</v>
      </c>
      <c r="C103" s="93"/>
      <c r="D103" s="93"/>
      <c r="E103" s="203"/>
      <c r="F103" s="100"/>
      <c r="G103" s="100"/>
      <c r="H103" s="100"/>
      <c r="I103" s="25"/>
      <c r="P103"/>
      <c r="R103"/>
    </row>
    <row r="104" spans="1:18" x14ac:dyDescent="0.3">
      <c r="A104" s="160" t="s">
        <v>51</v>
      </c>
      <c r="B104" s="92" t="s">
        <v>93</v>
      </c>
      <c r="C104" s="93"/>
      <c r="D104" s="93"/>
      <c r="E104" s="203"/>
      <c r="F104" s="100"/>
      <c r="G104" s="100"/>
      <c r="H104" s="100"/>
      <c r="I104" s="25"/>
      <c r="P104"/>
      <c r="R104"/>
    </row>
    <row r="105" spans="1:18" ht="34.5" customHeight="1" x14ac:dyDescent="0.3">
      <c r="A105" s="160" t="s">
        <v>104</v>
      </c>
      <c r="B105" s="237" t="s">
        <v>71</v>
      </c>
      <c r="C105" s="237"/>
      <c r="D105" s="237"/>
      <c r="E105" s="237"/>
      <c r="F105" s="237"/>
      <c r="G105" s="237"/>
      <c r="H105" s="237"/>
      <c r="I105" s="25"/>
      <c r="P105"/>
      <c r="R105"/>
    </row>
    <row r="107" spans="1:18" x14ac:dyDescent="0.3">
      <c r="A107" s="150" t="s">
        <v>67</v>
      </c>
    </row>
    <row r="109" spans="1:18" x14ac:dyDescent="0.3">
      <c r="A109" s="149" t="s">
        <v>68</v>
      </c>
    </row>
    <row r="111" spans="1:18" x14ac:dyDescent="0.3">
      <c r="A111" s="149" t="s">
        <v>69</v>
      </c>
    </row>
    <row r="114" spans="1:3" x14ac:dyDescent="0.3">
      <c r="A114" s="150" t="s">
        <v>70</v>
      </c>
      <c r="C114" s="76" t="s">
        <v>70</v>
      </c>
    </row>
    <row r="116" spans="1:3" x14ac:dyDescent="0.3">
      <c r="A116" s="149" t="s">
        <v>68</v>
      </c>
      <c r="C116" t="s">
        <v>68</v>
      </c>
    </row>
    <row r="119" spans="1:3" x14ac:dyDescent="0.3">
      <c r="A119" s="149"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2026-03-27T14:36:37Z</dcterms:modified>
</cp:coreProperties>
</file>