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12_Giurgiu\MEGA_GR_2025_060\"/>
    </mc:Choice>
  </mc:AlternateContent>
  <xr:revisionPtr revIDLastSave="0" documentId="13_ncr:1_{A66ED0D0-21A2-4D8F-A490-2A92996689C3}"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H10" i="1" l="1"/>
  <c r="G10" i="1"/>
  <c r="F10" i="1"/>
  <c r="E10" i="1"/>
  <c r="D10" i="1"/>
  <c r="C10" i="1"/>
  <c r="F86" i="8" l="1"/>
  <c r="H85" i="8" l="1"/>
  <c r="F85"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3" i="8"/>
  <c r="F83" i="8"/>
  <c r="B6" i="8" l="1"/>
  <c r="D19" i="8"/>
  <c r="F20" i="8"/>
  <c r="H21" i="8"/>
  <c r="F21" i="8"/>
  <c r="D62" i="8" l="1"/>
  <c r="H86" i="8" l="1"/>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D49" i="4" s="1"/>
  <c r="H63" i="8"/>
  <c r="H62" i="8" s="1"/>
  <c r="H46" i="4"/>
  <c r="H42" i="4"/>
  <c r="B37" i="4"/>
  <c r="C37" i="4" l="1"/>
  <c r="H39" i="8" l="1"/>
  <c r="H36" i="8" l="1"/>
  <c r="H37" i="8" l="1"/>
  <c r="H35" i="8" s="1"/>
  <c r="H18" i="8" s="1"/>
  <c r="H88" i="8" s="1"/>
</calcChain>
</file>

<file path=xl/sharedStrings.xml><?xml version="1.0" encoding="utf-8"?>
<sst xmlns="http://schemas.openxmlformats.org/spreadsheetml/2006/main" count="422" uniqueCount="264">
  <si>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</si>
  <si>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</si>
  <si>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</si>
  <si>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</si>
  <si>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</si>
  <si>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</si>
  <si>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</si>
  <si>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</si>
  <si>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</si>
  <si>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</si>
  <si>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</si>
  <si>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</si>
  <si>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</si>
  <si>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</si>
  <si>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</si>
  <si>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</si>
  <si>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</si>
  <si>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</si>
  <si>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</si>
  <si>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</si>
  <si>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</si>
  <si>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</si>
  <si>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</si>
  <si>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</si>
  <si>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</si>
  <si>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</si>
  <si>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</si>
  <si>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</si>
  <si>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</si>
  <si>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</si>
  <si>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</si>
  <si>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</si>
  <si>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</si>
  <si>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</si>
  <si>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</si>
  <si>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</si>
  <si>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</si>
  <si>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</si>
  <si>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</si>
  <si>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</si>
  <si>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</si>
  <si>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</si>
  <si>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</si>
  <si>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</si>
  <si>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</si>
  <si>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</si>
  <si>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</si>
  <si>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</si>
  <si>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</si>
  <si>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</si>
  <si>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</si>
  <si>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</si>
  <si>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</si>
  <si>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</si>
  <si>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</si>
  <si>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</si>
  <si>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</si>
  <si>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</si>
  <si>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</si>
  <si>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</si>
  <si>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</si>
  <si>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</si>
  <si>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</si>
  <si>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</si>
  <si>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</si>
  <si>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</si>
  <si>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</si>
  <si>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</si>
  <si>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</si>
  <si>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</si>
  <si>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</si>
  <si>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</si>
  <si>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</si>
  <si>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</si>
  <si>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</si>
  <si>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</si>
  <si>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</si>
  <si>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</si>
  <si>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</si>
  <si>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</si>
  <si>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</si>
  <si>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</si>
  <si>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</si>
  <si>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</si>
  <si>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</si>
  <si>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</si>
  <si>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</si>
  <si>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</si>
  <si>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</si>
  <si>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</si>
  <si>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</si>
  <si>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</si>
  <si>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</si>
  <si>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</si>
  <si>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</si>
  <si>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</si>
  <si>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</si>
  <si>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</si>
  <si>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</si>
  <si>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</si>
  <si>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</si>
  <si>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</si>
  <si>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</si>
  <si>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</si>
  <si>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</si>
  <si>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</si>
  <si>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</si>
  <si>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</si>
  <si>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</si>
  <si>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</si>
  <si>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</si>
  <si>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</si>
  <si>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</si>
  <si>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</si>
  <si>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</si>
  <si>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</si>
  <si>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</si>
  <si>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</si>
  <si>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</si>
  <si>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</si>
  <si>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</si>
  <si>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</si>
  <si>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</si>
  <si>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</si>
  <si>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</si>
  <si>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</si>
  <si>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</si>
  <si>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</si>
  <si>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</si>
  <si>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</si>
  <si>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</si>
  <si>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</si>
  <si>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</si>
  <si>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</si>
  <si>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</si>
  <si>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</si>
  <si>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</si>
  <si>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</si>
  <si>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</si>
  <si>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</si>
  <si>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</si>
  <si>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</si>
  <si>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</si>
  <si>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</si>
  <si>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</si>
  <si>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</si>
  <si>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</si>
  <si>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</si>
  <si>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</si>
  <si>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</si>
  <si>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</si>
  <si>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</si>
  <si>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</si>
  <si>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</si>
  <si>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</si>
  <si>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</si>
  <si>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</si>
  <si>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</si>
  <si>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</si>
  <si>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</si>
  <si>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</si>
  <si>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</si>
  <si>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</si>
  <si>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</si>
  <si>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</si>
  <si>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</si>
  <si>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</si>
  <si>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</si>
  <si>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</si>
  <si>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</si>
  <si>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</si>
  <si>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</si>
  <si>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</si>
  <si>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</si>
  <si>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</si>
  <si>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</si>
  <si>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</si>
  <si>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</si>
  <si>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</si>
  <si>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</si>
  <si>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</si>
  <si>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</si>
  <si>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</si>
  <si>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</si>
  <si>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</si>
  <si>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</si>
  <si>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</si>
  <si>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</si>
  <si>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</si>
  <si>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</si>
  <si>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</si>
  <si>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</si>
  <si>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</si>
  <si>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</si>
  <si>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</si>
  <si>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</si>
  <si>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</si>
  <si>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</si>
  <si>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</si>
  <si>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</si>
  <si>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</si>
  <si>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</si>
  <si>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</si>
  <si>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</si>
  <si>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</si>
  <si>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</si>
  <si>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</si>
  <si>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</si>
  <si>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</si>
  <si>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</si>
  <si>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</si>
  <si>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</si>
  <si>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</si>
  <si>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</si>
  <si>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</si>
  <si>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</si>
  <si>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</si>
  <si>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</si>
  <si>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</si>
  <si>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</si>
  <si>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</si>
  <si>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</si>
  <si>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</si>
  <si>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</si>
  <si>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</si>
  <si>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</si>
  <si>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</si>
  <si>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</si>
  <si>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</si>
  <si>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</si>
  <si>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</si>
  <si>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</si>
  <si>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</si>
  <si>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</si>
  <si>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</si>
  <si>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</si>
  <si>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</si>
  <si>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</si>
  <si>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</si>
  <si>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</si>
  <si>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</si>
  <si>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</si>
  <si>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</si>
  <si>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</si>
  <si>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</si>
  <si>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</si>
  <si>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</si>
  <si>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</si>
  <si>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</si>
  <si>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</si>
  <si>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</si>
  <si>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</si>
  <si>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</si>
  <si>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</si>
  <si>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 xml:space="preserve">Adunatii Copaceni </t>
  </si>
  <si>
    <t>Adunatii Copaceni</t>
  </si>
  <si>
    <t>Demontare post HFP606025-G4-10</t>
  </si>
  <si>
    <t>Demontare post HFP606025-G4-25 DUBLA</t>
  </si>
  <si>
    <t>-in aceasta procedura sunt incluse 3 lucrari de redimensionare PRM.</t>
  </si>
  <si>
    <t>Comana</t>
  </si>
  <si>
    <t>Nota 2:</t>
  </si>
  <si>
    <t>-in aceasta procedura este inclusa o lucrare de extindere SD, 74ml, DN63mm cu 2 instalatii de racordare</t>
  </si>
  <si>
    <t>MEGA_GR_2025_060</t>
  </si>
  <si>
    <t>-in aceasta procedura este inclusa o lucrare de extindere SD, 158ml, DN63mm cu 3 instalatii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</si>
</sst>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A14" sqref="A14"/>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8" t="s">
        <v>9</v>
      </c>
      <c r="B1" s="198"/>
      <c r="H1" t="s">
        <v>53</v>
      </c>
    </row>
    <row r="3" spans="1:19" x14ac:dyDescent="0.3">
      <c r="A3" s="1" t="s">
        <v>8</v>
      </c>
    </row>
    <row r="4" spans="1:19" x14ac:dyDescent="0.3">
      <c r="A4" s="1" t="s">
        <v>215</v>
      </c>
      <c r="B4" s="1" t="s">
        <v>262</v>
      </c>
    </row>
    <row r="5" spans="1:19" ht="15" thickBot="1" x14ac:dyDescent="0.35">
      <c r="K5" s="201"/>
      <c r="L5" s="201"/>
      <c r="M5" s="201"/>
      <c r="N5" s="201"/>
      <c r="O5" s="201"/>
      <c r="P5" s="201"/>
      <c r="Q5" s="201"/>
      <c r="R5" s="201"/>
      <c r="S5" s="201"/>
    </row>
    <row r="6" spans="1:19" ht="28.5" customHeight="1" thickBot="1" x14ac:dyDescent="0.35">
      <c r="A6" s="203" t="s">
        <v>0</v>
      </c>
      <c r="B6" s="205" t="s">
        <v>1</v>
      </c>
      <c r="C6" s="199" t="s">
        <v>10</v>
      </c>
      <c r="D6" s="200"/>
      <c r="E6" s="199" t="s">
        <v>11</v>
      </c>
      <c r="F6" s="202"/>
      <c r="G6" s="202"/>
      <c r="H6" s="200"/>
      <c r="K6" s="2"/>
    </row>
    <row r="7" spans="1:19" ht="15" thickBot="1" x14ac:dyDescent="0.35">
      <c r="A7" s="204"/>
      <c r="B7" s="206"/>
      <c r="C7" s="46" t="s">
        <v>2</v>
      </c>
      <c r="D7" s="50" t="s">
        <v>3</v>
      </c>
      <c r="E7" s="46" t="s">
        <v>4</v>
      </c>
      <c r="F7" s="47" t="s">
        <v>5</v>
      </c>
      <c r="G7" s="47" t="s">
        <v>6</v>
      </c>
      <c r="H7" s="48" t="s">
        <v>7</v>
      </c>
      <c r="K7" s="2"/>
    </row>
    <row r="8" spans="1:19" s="3" customFormat="1" ht="15" thickBot="1" x14ac:dyDescent="0.35">
      <c r="A8" s="51" t="s">
        <v>253</v>
      </c>
      <c r="B8" s="52" t="s">
        <v>255</v>
      </c>
      <c r="C8" s="53">
        <v>1</v>
      </c>
      <c r="D8" s="54"/>
      <c r="E8" s="53">
        <v>20</v>
      </c>
      <c r="F8" s="55">
        <v>22</v>
      </c>
      <c r="G8" s="55"/>
      <c r="H8" s="54"/>
    </row>
    <row r="9" spans="1:19" s="3" customFormat="1" ht="15" thickBot="1" x14ac:dyDescent="0.35">
      <c r="A9" s="51" t="s">
        <v>253</v>
      </c>
      <c r="B9" s="52" t="s">
        <v>259</v>
      </c>
      <c r="C9" s="53">
        <v>1</v>
      </c>
      <c r="D9" s="54"/>
      <c r="E9" s="53">
        <v>8</v>
      </c>
      <c r="F9" s="55">
        <v>8</v>
      </c>
      <c r="G9" s="55"/>
      <c r="H9" s="54"/>
    </row>
    <row r="10" spans="1:19" ht="15" thickBot="1" x14ac:dyDescent="0.35">
      <c r="A10" s="56" t="s">
        <v>63</v>
      </c>
      <c r="B10" s="57"/>
      <c r="C10" s="179">
        <f>SUM(C8:C9)</f>
        <v>2</v>
      </c>
      <c r="D10" s="179">
        <f t="shared" ref="D10:H10" si="0">SUM(D8:D9)</f>
        <v>0</v>
      </c>
      <c r="E10" s="179">
        <f t="shared" si="0"/>
        <v>28</v>
      </c>
      <c r="F10" s="179">
        <f t="shared" si="0"/>
        <v>30</v>
      </c>
      <c r="G10" s="179">
        <f t="shared" si="0"/>
        <v>0</v>
      </c>
      <c r="H10" s="180">
        <f t="shared" si="0"/>
        <v>0</v>
      </c>
      <c r="K10" s="66">
        <f>SUM(F10:H10)</f>
        <v>30</v>
      </c>
    </row>
    <row r="12" spans="1:19" x14ac:dyDescent="0.3">
      <c r="A12" s="49" t="s">
        <v>101</v>
      </c>
    </row>
    <row r="13" spans="1:19" x14ac:dyDescent="0.3">
      <c r="A13" s="191" t="s">
        <v>261</v>
      </c>
    </row>
    <row r="14" spans="1:19" x14ac:dyDescent="0.3">
      <c r="A14" s="191" t="s">
        <v>263</v>
      </c>
    </row>
    <row r="15" spans="1:19" x14ac:dyDescent="0.3">
      <c r="A15" s="49" t="s">
        <v>260</v>
      </c>
    </row>
    <row r="16" spans="1:19" x14ac:dyDescent="0.3">
      <c r="A16" s="191" t="s">
        <v>258</v>
      </c>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253</v>
      </c>
    </row>
    <row r="6" spans="1:9" x14ac:dyDescent="0.3">
      <c r="A6" s="1" t="s">
        <v>15</v>
      </c>
      <c r="B6" s="1"/>
      <c r="D6" s="60" t="s">
        <v>254</v>
      </c>
    </row>
    <row r="7" spans="1:9" x14ac:dyDescent="0.3">
      <c r="A7" s="1" t="s">
        <v>16</v>
      </c>
      <c r="B7" s="1"/>
      <c r="D7" s="25" t="str">
        <f>Centralizator!B4</f>
        <v>MEGA_GR_2025_060</v>
      </c>
    </row>
    <row r="8" spans="1:9" x14ac:dyDescent="0.3">
      <c r="A8" s="1" t="s">
        <v>17</v>
      </c>
      <c r="B8" s="1"/>
      <c r="D8" s="67">
        <v>45943</v>
      </c>
    </row>
    <row r="9" spans="1:9" x14ac:dyDescent="0.3">
      <c r="A9" s="1" t="s">
        <v>18</v>
      </c>
      <c r="B9" s="1"/>
      <c r="D9" s="67">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2" t="s">
        <v>20</v>
      </c>
      <c r="B13" s="213"/>
      <c r="C13" s="26" t="s">
        <v>27</v>
      </c>
      <c r="D13" s="213" t="s">
        <v>26</v>
      </c>
      <c r="E13" s="213"/>
      <c r="F13" s="213"/>
      <c r="G13" s="213"/>
      <c r="H13" s="214"/>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2</v>
      </c>
      <c r="B15" s="21">
        <f>Centralizator!D10</f>
        <v>0</v>
      </c>
      <c r="C15" s="61">
        <f>Centralizator!E10</f>
        <v>28</v>
      </c>
      <c r="D15" s="16">
        <f>Centralizator!F10</f>
        <v>30</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7" t="s">
        <v>22</v>
      </c>
      <c r="B19" s="208"/>
      <c r="C19" s="208"/>
      <c r="D19" s="208"/>
      <c r="E19" s="208"/>
      <c r="F19" s="208"/>
      <c r="G19" s="208"/>
      <c r="H19" s="208"/>
      <c r="I19" s="208"/>
      <c r="J19" s="209"/>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2</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207" t="s">
        <v>37</v>
      </c>
      <c r="B23" s="208"/>
      <c r="C23" s="208"/>
      <c r="D23" s="208"/>
      <c r="E23" s="208"/>
      <c r="F23" s="208"/>
      <c r="G23" s="208"/>
      <c r="H23" s="208"/>
      <c r="I23" s="208"/>
      <c r="J23" s="209"/>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232</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207" t="s">
        <v>23</v>
      </c>
      <c r="B27" s="208"/>
      <c r="C27" s="208"/>
      <c r="D27" s="208"/>
      <c r="E27" s="208"/>
      <c r="F27" s="208"/>
      <c r="G27" s="208"/>
      <c r="H27" s="208"/>
      <c r="I27" s="208"/>
      <c r="J27" s="209"/>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7" t="s">
        <v>38</v>
      </c>
      <c r="B31" s="208"/>
      <c r="C31" s="208"/>
      <c r="D31" s="208"/>
      <c r="E31" s="208"/>
      <c r="F31" s="208"/>
      <c r="G31" s="208"/>
      <c r="H31" s="208"/>
      <c r="I31" s="208"/>
      <c r="J31" s="209"/>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2" t="s">
        <v>21</v>
      </c>
      <c r="B35" s="214"/>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232</v>
      </c>
      <c r="B37" s="42">
        <f>SUM(A33:J33)</f>
        <v>0</v>
      </c>
      <c r="C37" s="43">
        <f>B37+A37</f>
        <v>232</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7" t="s">
        <v>19</v>
      </c>
      <c r="B41" s="208"/>
      <c r="C41" s="208"/>
      <c r="D41" s="208"/>
      <c r="E41" s="208"/>
      <c r="F41" s="208"/>
      <c r="G41" s="208"/>
      <c r="H41" s="35" t="s">
        <v>39</v>
      </c>
      <c r="I41" s="3"/>
      <c r="J41" s="3"/>
    </row>
    <row r="42" spans="1:11" x14ac:dyDescent="0.3">
      <c r="A42" s="32">
        <v>32</v>
      </c>
      <c r="B42" s="33">
        <v>40</v>
      </c>
      <c r="C42" s="18">
        <v>63</v>
      </c>
      <c r="D42" s="18">
        <v>75</v>
      </c>
      <c r="E42" s="18">
        <v>90</v>
      </c>
      <c r="F42" s="18">
        <v>110</v>
      </c>
      <c r="G42" s="34">
        <v>125</v>
      </c>
      <c r="H42" s="210">
        <f>SUM(A43:G43)</f>
        <v>28</v>
      </c>
      <c r="I42" s="3"/>
      <c r="J42" s="3"/>
    </row>
    <row r="43" spans="1:11" ht="15" thickBot="1" x14ac:dyDescent="0.35">
      <c r="A43" s="62">
        <f>Centralizator!E10-B43+C43+D43+E43+F43+G43</f>
        <v>28</v>
      </c>
      <c r="B43" s="63">
        <v>0</v>
      </c>
      <c r="C43" s="40">
        <v>0</v>
      </c>
      <c r="D43" s="40">
        <v>0</v>
      </c>
      <c r="E43" s="40">
        <v>0</v>
      </c>
      <c r="F43" s="40">
        <v>0</v>
      </c>
      <c r="G43" s="44">
        <v>0</v>
      </c>
      <c r="H43" s="211"/>
      <c r="I43" s="3"/>
      <c r="J43" s="3"/>
    </row>
    <row r="44" spans="1:11" ht="15" thickBot="1" x14ac:dyDescent="0.35">
      <c r="A44" s="3"/>
      <c r="B44" s="3"/>
      <c r="C44" s="3"/>
      <c r="D44" s="3"/>
      <c r="E44" s="3"/>
      <c r="F44" s="3"/>
      <c r="G44" s="3"/>
      <c r="H44" s="3"/>
      <c r="I44" s="3"/>
      <c r="J44" s="3"/>
    </row>
    <row r="45" spans="1:11" ht="15" thickBot="1" x14ac:dyDescent="0.35">
      <c r="A45" s="207" t="s">
        <v>12</v>
      </c>
      <c r="B45" s="208"/>
      <c r="C45" s="208"/>
      <c r="D45" s="208"/>
      <c r="E45" s="208"/>
      <c r="F45" s="208"/>
      <c r="G45" s="209"/>
      <c r="H45" s="35" t="s">
        <v>54</v>
      </c>
      <c r="I45" s="3"/>
      <c r="J45" s="3"/>
    </row>
    <row r="46" spans="1:11" x14ac:dyDescent="0.3">
      <c r="A46" s="32">
        <v>32</v>
      </c>
      <c r="B46" s="33">
        <v>40</v>
      </c>
      <c r="C46" s="18">
        <v>63</v>
      </c>
      <c r="D46" s="18">
        <v>75</v>
      </c>
      <c r="E46" s="18">
        <v>90</v>
      </c>
      <c r="F46" s="18">
        <v>110</v>
      </c>
      <c r="G46" s="19">
        <v>125</v>
      </c>
      <c r="H46" s="210">
        <f>SUM(A47:G47)</f>
        <v>162.10000000000002</v>
      </c>
      <c r="I46" s="3"/>
      <c r="J46" s="3"/>
    </row>
    <row r="47" spans="1:11" ht="15" thickBot="1" x14ac:dyDescent="0.35">
      <c r="A47" s="62">
        <v>162.10000000000002</v>
      </c>
      <c r="B47" s="63"/>
      <c r="C47" s="40">
        <v>0</v>
      </c>
      <c r="D47" s="40">
        <v>0</v>
      </c>
      <c r="E47" s="40">
        <v>0</v>
      </c>
      <c r="F47" s="40">
        <v>0</v>
      </c>
      <c r="G47" s="44">
        <v>0</v>
      </c>
      <c r="H47" s="211"/>
      <c r="I47" s="3"/>
      <c r="J47" s="3"/>
    </row>
    <row r="48" spans="1:11" x14ac:dyDescent="0.3">
      <c r="A48" s="3"/>
      <c r="B48" s="3"/>
      <c r="C48" s="3"/>
      <c r="D48" s="3"/>
      <c r="E48" s="3"/>
      <c r="F48" s="3"/>
      <c r="G48" s="3"/>
      <c r="H48" s="3"/>
      <c r="I48" s="3"/>
      <c r="J48" s="3"/>
      <c r="K48" s="3"/>
    </row>
    <row r="49" spans="1:11" ht="18" x14ac:dyDescent="0.35">
      <c r="A49" s="1" t="s">
        <v>55</v>
      </c>
      <c r="B49" s="3"/>
      <c r="C49" s="3"/>
      <c r="D49" s="36">
        <f>SUM(D50:D51)</f>
        <v>114129.37793598097</v>
      </c>
      <c r="E49" s="3"/>
      <c r="F49" s="3"/>
      <c r="G49" s="3"/>
      <c r="H49" s="3"/>
      <c r="I49" s="3"/>
      <c r="J49" s="3"/>
      <c r="K49" s="45"/>
    </row>
    <row r="50" spans="1:11" x14ac:dyDescent="0.3">
      <c r="A50" s="1" t="s">
        <v>40</v>
      </c>
      <c r="B50" s="3"/>
      <c r="C50" s="3"/>
      <c r="D50" s="37">
        <f>'C_Detalii Executie extinderi'!F59</f>
        <v>32734.341916457146</v>
      </c>
      <c r="E50" s="3"/>
      <c r="F50" s="3"/>
      <c r="G50" s="3"/>
      <c r="H50" s="3"/>
      <c r="I50" s="3"/>
      <c r="J50" s="3"/>
      <c r="K50" s="45"/>
    </row>
    <row r="51" spans="1:11" x14ac:dyDescent="0.3">
      <c r="A51" s="1" t="s">
        <v>41</v>
      </c>
      <c r="B51" s="3"/>
      <c r="C51" s="3"/>
      <c r="D51" s="37">
        <f>'D_Detalii Executie racorduri'!F88</f>
        <v>81395.036019523817</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53" workbookViewId="0"/>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 xml:space="preserve">Adunatii Copaceni </v>
      </c>
    </row>
    <row r="4" spans="1:8" x14ac:dyDescent="0.3">
      <c r="A4" s="70" t="s">
        <v>16</v>
      </c>
      <c r="B4" s="25" t="str">
        <f>A_Centralizarelucrari!D7</f>
        <v>MEGA_GR_2025_060</v>
      </c>
    </row>
    <row r="5" spans="1:8" x14ac:dyDescent="0.3">
      <c r="A5" s="70" t="s">
        <v>17</v>
      </c>
      <c r="B5" s="190">
        <f>A_Centralizarelucrari!D8</f>
        <v>45943</v>
      </c>
    </row>
    <row r="6" spans="1:8" x14ac:dyDescent="0.3">
      <c r="A6" s="70" t="s">
        <v>18</v>
      </c>
      <c r="B6" s="190">
        <f>A_Centralizarelucrari!D9</f>
        <v>45968</v>
      </c>
    </row>
    <row r="8" spans="1:8" x14ac:dyDescent="0.3">
      <c r="A8" s="70" t="s">
        <v>42</v>
      </c>
    </row>
    <row r="9" spans="1:8" x14ac:dyDescent="0.3">
      <c r="A9" s="73" t="s">
        <v>86</v>
      </c>
      <c r="B9" s="74">
        <v>232</v>
      </c>
    </row>
    <row r="10" spans="1:8" x14ac:dyDescent="0.3">
      <c r="A10" s="73" t="s">
        <v>87</v>
      </c>
      <c r="B10" s="74">
        <v>63</v>
      </c>
    </row>
    <row r="11" spans="1:8" x14ac:dyDescent="0.3">
      <c r="A11" s="70" t="s">
        <v>94</v>
      </c>
      <c r="B11" s="74">
        <f>D54</f>
        <v>2</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24415.155000000002</v>
      </c>
      <c r="G13" s="78"/>
      <c r="H13" s="78">
        <f>SUM(H14:H19)</f>
        <v>0</v>
      </c>
    </row>
    <row r="14" spans="1:8" x14ac:dyDescent="0.3">
      <c r="A14" s="183">
        <v>1.1000000000000001</v>
      </c>
      <c r="B14" s="181" t="s">
        <v>213</v>
      </c>
      <c r="C14" s="183" t="s">
        <v>59</v>
      </c>
      <c r="D14" s="79">
        <v>217.7</v>
      </c>
      <c r="E14" s="58">
        <v>85.69</v>
      </c>
      <c r="F14" s="58">
        <v>18654.713</v>
      </c>
      <c r="G14" s="58"/>
      <c r="H14" s="58">
        <f>G14*D14</f>
        <v>0</v>
      </c>
    </row>
    <row r="15" spans="1:8" x14ac:dyDescent="0.3">
      <c r="A15" s="183">
        <v>1.2</v>
      </c>
      <c r="B15" s="181" t="s">
        <v>123</v>
      </c>
      <c r="C15" s="183" t="s">
        <v>59</v>
      </c>
      <c r="D15" s="79">
        <v>217.7</v>
      </c>
      <c r="E15" s="58">
        <v>23.76</v>
      </c>
      <c r="F15" s="58">
        <v>5172.5519999999997</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235</v>
      </c>
      <c r="C18" s="183" t="s">
        <v>59</v>
      </c>
      <c r="D18" s="79">
        <v>5</v>
      </c>
      <c r="E18" s="58">
        <v>57.53</v>
      </c>
      <c r="F18" s="58">
        <v>287.64999999999998</v>
      </c>
      <c r="G18" s="58"/>
      <c r="H18" s="58">
        <f t="shared" si="0"/>
        <v>0</v>
      </c>
    </row>
    <row r="19" spans="1:9" x14ac:dyDescent="0.3">
      <c r="A19" s="183">
        <v>1.6</v>
      </c>
      <c r="B19" s="181" t="s">
        <v>125</v>
      </c>
      <c r="C19" s="183" t="s">
        <v>35</v>
      </c>
      <c r="D19" s="79">
        <v>2</v>
      </c>
      <c r="E19" s="58">
        <v>150.12</v>
      </c>
      <c r="F19" s="58">
        <v>300.24</v>
      </c>
      <c r="G19" s="58"/>
      <c r="H19" s="58">
        <f t="shared" si="0"/>
        <v>0</v>
      </c>
    </row>
    <row r="20" spans="1:9" x14ac:dyDescent="0.3">
      <c r="A20" s="77">
        <v>2</v>
      </c>
      <c r="B20" s="77" t="s">
        <v>91</v>
      </c>
      <c r="C20" s="77"/>
      <c r="D20" s="77"/>
      <c r="E20" s="78"/>
      <c r="F20" s="78">
        <v>707.86285714285714</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12.4</v>
      </c>
      <c r="E23" s="58">
        <v>16.200000000000003</v>
      </c>
      <c r="F23" s="58">
        <v>200.88000000000005</v>
      </c>
      <c r="G23" s="58"/>
      <c r="H23" s="58">
        <f t="shared" si="1"/>
        <v>0</v>
      </c>
      <c r="I23" s="71"/>
    </row>
    <row r="24" spans="1:9" x14ac:dyDescent="0.3">
      <c r="A24" s="68">
        <v>2.4</v>
      </c>
      <c r="B24" s="181" t="s">
        <v>129</v>
      </c>
      <c r="C24" s="183" t="s">
        <v>36</v>
      </c>
      <c r="D24" s="79">
        <v>3.1</v>
      </c>
      <c r="E24" s="58">
        <v>53.48571428571428</v>
      </c>
      <c r="F24" s="58">
        <v>165.80571428571429</v>
      </c>
      <c r="G24" s="58"/>
      <c r="H24" s="58">
        <f t="shared" si="1"/>
        <v>0</v>
      </c>
      <c r="I24" s="71"/>
    </row>
    <row r="25" spans="1:9" x14ac:dyDescent="0.3">
      <c r="A25" s="80">
        <v>2.5</v>
      </c>
      <c r="B25" s="181" t="s">
        <v>130</v>
      </c>
      <c r="C25" s="183" t="s">
        <v>36</v>
      </c>
      <c r="D25" s="79">
        <v>3.1</v>
      </c>
      <c r="E25" s="58">
        <v>110.05714285714286</v>
      </c>
      <c r="F25" s="58">
        <v>341.17714285714288</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3340.70028</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10.3</v>
      </c>
      <c r="E39" s="58">
        <v>246.74760000000001</v>
      </c>
      <c r="F39" s="58">
        <v>2541.5002800000002</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4</v>
      </c>
      <c r="E43" s="58">
        <v>199.8</v>
      </c>
      <c r="F43" s="58">
        <v>799.2</v>
      </c>
      <c r="G43" s="58"/>
      <c r="H43" s="58">
        <f t="shared" si="2"/>
        <v>0</v>
      </c>
    </row>
    <row r="44" spans="1:10" x14ac:dyDescent="0.3">
      <c r="A44" s="77">
        <v>4</v>
      </c>
      <c r="B44" s="77" t="s">
        <v>236</v>
      </c>
      <c r="C44" s="77"/>
      <c r="D44" s="77"/>
      <c r="E44" s="78"/>
      <c r="F44" s="78">
        <v>701.0798400000001</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4</v>
      </c>
      <c r="E47" s="58">
        <v>59.724000000000004</v>
      </c>
      <c r="F47" s="58">
        <v>238.89600000000002</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248</v>
      </c>
      <c r="C51" s="77"/>
      <c r="D51" s="77"/>
      <c r="E51" s="78"/>
      <c r="F51" s="78">
        <v>874.94393931428567</v>
      </c>
      <c r="G51" s="78"/>
      <c r="H51" s="78">
        <f>H52</f>
        <v>0</v>
      </c>
    </row>
    <row r="52" spans="1:10" x14ac:dyDescent="0.3">
      <c r="A52" s="183">
        <v>5.0999999999999996</v>
      </c>
      <c r="B52" s="181" t="s">
        <v>164</v>
      </c>
      <c r="C52" s="185" t="s">
        <v>156</v>
      </c>
      <c r="D52" s="183">
        <v>2</v>
      </c>
      <c r="E52" s="95">
        <v>0.03</v>
      </c>
      <c r="F52" s="58">
        <v>874.94393931428567</v>
      </c>
      <c r="G52" s="95"/>
      <c r="H52" s="58">
        <f>$G$52*(H13+H20+H36+H44)</f>
        <v>0</v>
      </c>
    </row>
    <row r="53" spans="1:10" x14ac:dyDescent="0.3">
      <c r="A53" s="77">
        <v>6</v>
      </c>
      <c r="B53" s="77" t="s">
        <v>158</v>
      </c>
      <c r="C53" s="77"/>
      <c r="D53" s="77"/>
      <c r="E53" s="78"/>
      <c r="F53" s="78">
        <v>2694.6000000000004</v>
      </c>
      <c r="G53" s="78"/>
      <c r="H53" s="78">
        <f>SUM(H54:H58)</f>
        <v>0</v>
      </c>
    </row>
    <row r="54" spans="1:10" x14ac:dyDescent="0.3">
      <c r="A54" s="183">
        <v>6.1</v>
      </c>
      <c r="B54" s="181" t="s">
        <v>92</v>
      </c>
      <c r="C54" s="183" t="s">
        <v>35</v>
      </c>
      <c r="D54" s="79">
        <v>2</v>
      </c>
      <c r="E54" s="58">
        <v>486.00000000000006</v>
      </c>
      <c r="F54" s="58">
        <v>972.00000000000011</v>
      </c>
      <c r="G54" s="58"/>
      <c r="H54" s="58">
        <f t="shared" ref="H54:H58" si="4">G54*D54</f>
        <v>0</v>
      </c>
    </row>
    <row r="55" spans="1:10" x14ac:dyDescent="0.3">
      <c r="A55" s="183">
        <v>6.2</v>
      </c>
      <c r="B55" s="181" t="s">
        <v>154</v>
      </c>
      <c r="C55" s="183" t="s">
        <v>35</v>
      </c>
      <c r="D55" s="79">
        <v>2</v>
      </c>
      <c r="E55" s="58">
        <v>392.04</v>
      </c>
      <c r="F55" s="58">
        <v>784.08</v>
      </c>
      <c r="G55" s="58"/>
      <c r="H55" s="58">
        <f t="shared" si="4"/>
        <v>0</v>
      </c>
      <c r="J55" s="72"/>
    </row>
    <row r="56" spans="1:10" x14ac:dyDescent="0.3">
      <c r="A56" s="183">
        <v>6.3</v>
      </c>
      <c r="B56" s="181" t="s">
        <v>155</v>
      </c>
      <c r="C56" s="183" t="s">
        <v>59</v>
      </c>
      <c r="D56" s="79">
        <v>58</v>
      </c>
      <c r="E56" s="58">
        <v>5.94</v>
      </c>
      <c r="F56" s="58">
        <v>344.52000000000004</v>
      </c>
      <c r="G56" s="58"/>
      <c r="H56" s="58">
        <f t="shared" si="4"/>
        <v>0</v>
      </c>
    </row>
    <row r="57" spans="1:10" x14ac:dyDescent="0.3">
      <c r="A57" s="183">
        <v>6.4</v>
      </c>
      <c r="B57" s="181" t="s">
        <v>249</v>
      </c>
      <c r="C57" s="183" t="s">
        <v>35</v>
      </c>
      <c r="D57" s="79">
        <v>2</v>
      </c>
      <c r="E57" s="58">
        <v>297</v>
      </c>
      <c r="F57" s="58">
        <v>594</v>
      </c>
      <c r="G57" s="58"/>
      <c r="H57" s="58">
        <f t="shared" si="4"/>
        <v>0</v>
      </c>
      <c r="J57" s="72"/>
    </row>
    <row r="58" spans="1:10" x14ac:dyDescent="0.3">
      <c r="A58" s="183">
        <v>6.5</v>
      </c>
      <c r="B58" s="181" t="s">
        <v>250</v>
      </c>
      <c r="C58" s="183" t="s">
        <v>59</v>
      </c>
      <c r="D58" s="79">
        <v>0</v>
      </c>
      <c r="E58" s="58">
        <v>3.5640000000000001</v>
      </c>
      <c r="F58" s="58">
        <v>0</v>
      </c>
      <c r="G58" s="58"/>
      <c r="H58" s="58">
        <f t="shared" si="4"/>
        <v>0</v>
      </c>
    </row>
    <row r="59" spans="1:10" x14ac:dyDescent="0.3">
      <c r="A59" s="77">
        <v>7</v>
      </c>
      <c r="B59" s="77" t="s">
        <v>159</v>
      </c>
      <c r="C59" s="77"/>
      <c r="D59" s="77"/>
      <c r="E59" s="78"/>
      <c r="F59" s="78">
        <v>32734.341916457146</v>
      </c>
      <c r="G59" s="78"/>
      <c r="H59" s="78">
        <f>H13+H20+H36+H51+H44+H53</f>
        <v>0</v>
      </c>
    </row>
    <row r="60" spans="1:10" ht="15" thickBot="1" x14ac:dyDescent="0.35">
      <c r="C60" s="3"/>
      <c r="D60" s="3"/>
    </row>
    <row r="61" spans="1:10" ht="15" thickBot="1" x14ac:dyDescent="0.35">
      <c r="A61" s="81">
        <v>8</v>
      </c>
      <c r="B61" s="70" t="s">
        <v>64</v>
      </c>
      <c r="C61" s="215" t="s">
        <v>65</v>
      </c>
      <c r="D61" s="216"/>
      <c r="E61" s="216"/>
      <c r="F61" s="216"/>
      <c r="G61" s="216"/>
      <c r="H61" s="217"/>
    </row>
    <row r="62" spans="1:10" ht="43.2" x14ac:dyDescent="0.3">
      <c r="A62" s="81"/>
      <c r="B62" s="82" t="s">
        <v>93</v>
      </c>
      <c r="C62" s="83"/>
      <c r="D62" s="83"/>
      <c r="E62" s="91"/>
      <c r="F62" s="91"/>
      <c r="G62" s="92"/>
      <c r="H62" s="91"/>
    </row>
    <row r="63" spans="1:10" ht="15" thickBot="1" x14ac:dyDescent="0.35">
      <c r="A63" s="81">
        <v>9</v>
      </c>
      <c r="B63" s="70" t="s">
        <v>246</v>
      </c>
      <c r="C63" s="83"/>
      <c r="D63" s="83"/>
      <c r="E63" s="91"/>
      <c r="F63" s="91"/>
      <c r="G63" s="92"/>
      <c r="H63" s="91"/>
    </row>
    <row r="64" spans="1:10" ht="87" thickBot="1" x14ac:dyDescent="0.35">
      <c r="A64" s="83"/>
      <c r="B64" s="2" t="s">
        <v>100</v>
      </c>
      <c r="C64" s="218" t="s">
        <v>66</v>
      </c>
      <c r="D64" s="219"/>
      <c r="E64" s="219"/>
      <c r="F64" s="219"/>
      <c r="G64" s="219"/>
      <c r="H64" s="220"/>
    </row>
    <row r="65" spans="1:8" ht="14.4" customHeight="1" x14ac:dyDescent="0.3">
      <c r="B65" s="84"/>
      <c r="C65" s="74"/>
      <c r="D65" s="74"/>
      <c r="E65" s="93"/>
      <c r="F65" s="93"/>
      <c r="G65" s="93"/>
      <c r="H65" s="93"/>
    </row>
    <row r="66" spans="1:8" ht="14.4" customHeight="1" x14ac:dyDescent="0.3">
      <c r="A66" s="85" t="s">
        <v>50</v>
      </c>
      <c r="B66" s="221" t="s">
        <v>111</v>
      </c>
      <c r="C66" s="221"/>
      <c r="D66" s="221"/>
      <c r="E66" s="221"/>
      <c r="F66" s="221"/>
      <c r="G66" s="221"/>
      <c r="H66" s="221"/>
    </row>
    <row r="67" spans="1:8" ht="34.200000000000003" customHeight="1" x14ac:dyDescent="0.3">
      <c r="A67" s="85" t="s">
        <v>51</v>
      </c>
      <c r="B67" s="221" t="s">
        <v>102</v>
      </c>
      <c r="C67" s="221"/>
      <c r="D67" s="221"/>
      <c r="E67" s="221"/>
      <c r="F67" s="221"/>
      <c r="G67" s="221"/>
      <c r="H67" s="221"/>
    </row>
    <row r="68" spans="1:8" x14ac:dyDescent="0.3">
      <c r="A68" s="85" t="s">
        <v>160</v>
      </c>
      <c r="B68" s="222" t="s">
        <v>161</v>
      </c>
      <c r="C68" s="222"/>
      <c r="D68" s="222"/>
      <c r="E68" s="222"/>
      <c r="F68" s="222"/>
      <c r="G68" s="222"/>
      <c r="H68" s="222"/>
    </row>
    <row r="69" spans="1:8" x14ac:dyDescent="0.3">
      <c r="A69" s="85" t="s">
        <v>163</v>
      </c>
      <c r="B69" t="s">
        <v>237</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opLeftCell="A71" zoomScaleNormal="100" workbookViewId="0">
      <selection activeCell="D73" sqref="D73"/>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 xml:space="preserve">Adunatii Copaceni </v>
      </c>
    </row>
    <row r="4" spans="1:8" x14ac:dyDescent="0.3">
      <c r="A4" s="146" t="s">
        <v>16</v>
      </c>
      <c r="B4" s="25" t="str">
        <f>A_Centralizarelucrari!D7</f>
        <v>MEGA_GR_2025_060</v>
      </c>
    </row>
    <row r="5" spans="1:8" x14ac:dyDescent="0.3">
      <c r="A5" s="146" t="s">
        <v>17</v>
      </c>
      <c r="B5" s="67">
        <f>A_Centralizarelucrari!D8</f>
        <v>45943</v>
      </c>
    </row>
    <row r="6" spans="1:8" ht="28.8" x14ac:dyDescent="0.3">
      <c r="A6" s="147" t="s">
        <v>18</v>
      </c>
      <c r="B6" s="67">
        <f>A_Centralizarelucrari!D9</f>
        <v>45968</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15005.714285714286</v>
      </c>
      <c r="G10" s="107"/>
      <c r="H10" s="169">
        <f>H11+H17+H16</f>
        <v>0</v>
      </c>
    </row>
    <row r="11" spans="1:8" ht="16.5" customHeight="1" x14ac:dyDescent="0.3">
      <c r="A11" s="150" t="s">
        <v>238</v>
      </c>
      <c r="B11" s="139" t="s">
        <v>60</v>
      </c>
      <c r="C11" s="140" t="s">
        <v>35</v>
      </c>
      <c r="D11" s="136">
        <f>Centralizator!K10</f>
        <v>30</v>
      </c>
      <c r="E11" s="137"/>
      <c r="F11" s="138">
        <f>SUM(F12:F15)</f>
        <v>12028.571428571429</v>
      </c>
      <c r="G11" s="138"/>
      <c r="H11" s="138">
        <f>SUM(H12:H15)</f>
        <v>0</v>
      </c>
    </row>
    <row r="12" spans="1:8" x14ac:dyDescent="0.3">
      <c r="A12" s="151" t="s">
        <v>238</v>
      </c>
      <c r="B12" s="96" t="s">
        <v>58</v>
      </c>
      <c r="C12" s="108" t="s">
        <v>35</v>
      </c>
      <c r="D12" s="109">
        <v>28</v>
      </c>
      <c r="E12" s="110">
        <v>400.95238095238096</v>
      </c>
      <c r="F12" s="113">
        <f>E12*D12</f>
        <v>11226.666666666668</v>
      </c>
      <c r="G12" s="111"/>
      <c r="H12" s="111">
        <f t="shared" ref="H12:H17" si="0">G12*D12</f>
        <v>0</v>
      </c>
    </row>
    <row r="13" spans="1:8" x14ac:dyDescent="0.3">
      <c r="A13" s="151" t="s">
        <v>239</v>
      </c>
      <c r="B13" s="96" t="s">
        <v>82</v>
      </c>
      <c r="C13" s="108" t="s">
        <v>35</v>
      </c>
      <c r="D13" s="109">
        <v>0</v>
      </c>
      <c r="E13" s="110">
        <v>400.95238095238096</v>
      </c>
      <c r="F13" s="113">
        <f t="shared" ref="F13:F15" si="1">E13*D13</f>
        <v>0</v>
      </c>
      <c r="G13" s="111"/>
      <c r="H13" s="111">
        <f t="shared" si="0"/>
        <v>0</v>
      </c>
    </row>
    <row r="14" spans="1:8" x14ac:dyDescent="0.3">
      <c r="A14" s="151" t="s">
        <v>240</v>
      </c>
      <c r="B14" s="96" t="s">
        <v>85</v>
      </c>
      <c r="C14" s="108" t="s">
        <v>35</v>
      </c>
      <c r="D14" s="109">
        <v>2</v>
      </c>
      <c r="E14" s="110">
        <v>400.95238095238096</v>
      </c>
      <c r="F14" s="113">
        <f t="shared" si="1"/>
        <v>801.90476190476193</v>
      </c>
      <c r="G14" s="111"/>
      <c r="H14" s="111">
        <f t="shared" si="0"/>
        <v>0</v>
      </c>
    </row>
    <row r="15" spans="1:8" x14ac:dyDescent="0.3">
      <c r="A15" s="151" t="s">
        <v>241</v>
      </c>
      <c r="B15" s="96" t="s">
        <v>81</v>
      </c>
      <c r="C15" s="108" t="s">
        <v>35</v>
      </c>
      <c r="D15" s="109">
        <v>0</v>
      </c>
      <c r="E15" s="110">
        <v>400.95238095238096</v>
      </c>
      <c r="F15" s="113">
        <f t="shared" si="1"/>
        <v>0</v>
      </c>
      <c r="G15" s="111"/>
      <c r="H15" s="111">
        <f t="shared" si="0"/>
        <v>0</v>
      </c>
    </row>
    <row r="16" spans="1:8" x14ac:dyDescent="0.3">
      <c r="A16" s="150" t="s">
        <v>239</v>
      </c>
      <c r="B16" s="134" t="s">
        <v>247</v>
      </c>
      <c r="C16" s="140" t="s">
        <v>35</v>
      </c>
      <c r="D16" s="136">
        <f>D11</f>
        <v>30</v>
      </c>
      <c r="E16" s="142">
        <v>61.904761904761905</v>
      </c>
      <c r="F16" s="138">
        <f>E16*D16</f>
        <v>1857.1428571428571</v>
      </c>
      <c r="G16" s="143"/>
      <c r="H16" s="138">
        <f t="shared" si="0"/>
        <v>0</v>
      </c>
    </row>
    <row r="17" spans="1:18" ht="28.8" x14ac:dyDescent="0.3">
      <c r="A17" s="150">
        <v>2</v>
      </c>
      <c r="B17" s="141" t="s">
        <v>166</v>
      </c>
      <c r="C17" s="140" t="s">
        <v>35</v>
      </c>
      <c r="D17" s="136">
        <f>D12+D13</f>
        <v>28</v>
      </c>
      <c r="E17" s="142">
        <v>40</v>
      </c>
      <c r="F17" s="138">
        <f>E17*D17</f>
        <v>1120</v>
      </c>
      <c r="G17" s="143"/>
      <c r="H17" s="138">
        <f t="shared" si="0"/>
        <v>0</v>
      </c>
    </row>
    <row r="18" spans="1:18" s="70" customFormat="1" x14ac:dyDescent="0.3">
      <c r="A18" s="170"/>
      <c r="B18" s="105" t="s">
        <v>108</v>
      </c>
      <c r="C18" s="171"/>
      <c r="D18" s="172"/>
      <c r="E18" s="173"/>
      <c r="F18" s="169">
        <f>F19+F33+F35+F40+F44+F48+F62</f>
        <v>66389.321733809527</v>
      </c>
      <c r="G18" s="169"/>
      <c r="H18" s="169">
        <f>H19+H33+H35+H40+H44+H48+H62</f>
        <v>-14698.666666666666</v>
      </c>
      <c r="I18" s="174"/>
      <c r="J18" s="98"/>
      <c r="P18" s="98"/>
      <c r="R18" s="98"/>
    </row>
    <row r="19" spans="1:18" s="70" customFormat="1" x14ac:dyDescent="0.3">
      <c r="A19" s="153">
        <v>3</v>
      </c>
      <c r="B19" s="134" t="s">
        <v>208</v>
      </c>
      <c r="C19" s="135" t="s">
        <v>35</v>
      </c>
      <c r="D19" s="136">
        <f>SUM(D20:D32)</f>
        <v>28</v>
      </c>
      <c r="E19" s="137"/>
      <c r="F19" s="138">
        <f>SUM(F20:F32)</f>
        <v>1191.9722099999999</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18</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252</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3</v>
      </c>
      <c r="E31" s="110">
        <v>325.81486080000002</v>
      </c>
      <c r="F31" s="113">
        <f t="shared" si="5"/>
        <v>977.44458240000006</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162.10000000000002</v>
      </c>
      <c r="E35" s="137"/>
      <c r="F35" s="138">
        <f>SUM(F36:F39)</f>
        <v>56317.42857142858</v>
      </c>
      <c r="G35" s="143"/>
      <c r="H35" s="138">
        <f>SUM(H36:H39)</f>
        <v>0</v>
      </c>
    </row>
    <row r="36" spans="1:29" x14ac:dyDescent="0.3">
      <c r="A36" s="151">
        <v>5.0999999999999996</v>
      </c>
      <c r="B36" s="114" t="s">
        <v>98</v>
      </c>
      <c r="C36" s="108" t="s">
        <v>59</v>
      </c>
      <c r="D36" s="110">
        <f>D19-D38</f>
        <v>28</v>
      </c>
      <c r="E36" s="110">
        <v>948.57142857142856</v>
      </c>
      <c r="F36" s="113">
        <f>E36*D36</f>
        <v>26560</v>
      </c>
      <c r="G36" s="111"/>
      <c r="H36" s="111">
        <f>G36*D36</f>
        <v>0</v>
      </c>
      <c r="T36" s="88"/>
      <c r="V36" s="88"/>
      <c r="X36" s="88"/>
      <c r="Z36" s="88"/>
    </row>
    <row r="37" spans="1:29" x14ac:dyDescent="0.3">
      <c r="A37" s="151">
        <v>5.2</v>
      </c>
      <c r="B37" s="114" t="s">
        <v>116</v>
      </c>
      <c r="C37" s="108" t="s">
        <v>59</v>
      </c>
      <c r="D37" s="110">
        <f>D35-D36-D39-D38</f>
        <v>134.10000000000002</v>
      </c>
      <c r="E37" s="110">
        <v>221.9047619047619</v>
      </c>
      <c r="F37" s="113">
        <f t="shared" ref="F37:F39" si="10">E37*D37</f>
        <v>29757.428571428576</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-35.999999999998636</v>
      </c>
      <c r="G40" s="138"/>
      <c r="H40" s="138">
        <f>SUM(H41:H43)</f>
        <v>-14698.666666666666</v>
      </c>
      <c r="S40" s="88"/>
      <c r="T40" s="88"/>
      <c r="U40" s="88"/>
      <c r="V40" s="88"/>
      <c r="W40" s="88"/>
      <c r="X40" s="88"/>
      <c r="Y40" s="88"/>
      <c r="Z40" s="88"/>
      <c r="AA40" s="88"/>
      <c r="AB40" s="193"/>
    </row>
    <row r="41" spans="1:29" ht="28.8" x14ac:dyDescent="0.3">
      <c r="A41" s="151" t="s">
        <v>242</v>
      </c>
      <c r="B41" s="97" t="s">
        <v>80</v>
      </c>
      <c r="C41" s="108" t="s">
        <v>59</v>
      </c>
      <c r="D41" s="186">
        <f>-(D42+D43)</f>
        <v>-74.2</v>
      </c>
      <c r="E41" s="186">
        <v>198.09523809523807</v>
      </c>
      <c r="F41" s="187">
        <f>D41*E41</f>
        <v>-14698.666666666666</v>
      </c>
      <c r="G41" s="188"/>
      <c r="H41" s="187">
        <f>F41</f>
        <v>-14698.666666666666</v>
      </c>
      <c r="S41" s="88"/>
      <c r="T41" s="88"/>
      <c r="U41" s="88"/>
      <c r="V41" s="88"/>
      <c r="W41" s="88"/>
      <c r="X41" s="88"/>
      <c r="Y41" s="88"/>
      <c r="Z41" s="88"/>
      <c r="AA41" s="88"/>
      <c r="AB41" s="193"/>
      <c r="AC41" s="194"/>
    </row>
    <row r="42" spans="1:29" ht="28.8" x14ac:dyDescent="0.3">
      <c r="A42" s="151" t="s">
        <v>243</v>
      </c>
      <c r="B42" s="97" t="s">
        <v>118</v>
      </c>
      <c r="C42" s="108" t="s">
        <v>59</v>
      </c>
      <c r="D42" s="110">
        <v>58.2</v>
      </c>
      <c r="E42" s="110">
        <v>199.04761904761904</v>
      </c>
      <c r="F42" s="113">
        <f>E42*D42</f>
        <v>11584.571428571429</v>
      </c>
      <c r="G42" s="111"/>
      <c r="H42" s="111">
        <f>G42*D42</f>
        <v>0</v>
      </c>
    </row>
    <row r="43" spans="1:29" x14ac:dyDescent="0.3">
      <c r="A43" s="151" t="s">
        <v>244</v>
      </c>
      <c r="B43" s="116" t="s">
        <v>103</v>
      </c>
      <c r="C43" s="108" t="s">
        <v>35</v>
      </c>
      <c r="D43" s="110">
        <v>16</v>
      </c>
      <c r="E43" s="110">
        <v>192.38095238095238</v>
      </c>
      <c r="F43" s="113">
        <f>E43*D43</f>
        <v>3078.0952380952381</v>
      </c>
      <c r="G43" s="111"/>
      <c r="H43" s="111">
        <f t="shared" ref="H43:H47" si="11">G43*D43</f>
        <v>0</v>
      </c>
    </row>
    <row r="44" spans="1:29" x14ac:dyDescent="0.3">
      <c r="A44" s="153">
        <v>7</v>
      </c>
      <c r="B44" s="134" t="s">
        <v>167</v>
      </c>
      <c r="C44" s="135"/>
      <c r="D44" s="136"/>
      <c r="E44" s="137"/>
      <c r="F44" s="138">
        <f>SUM(F45:F47)</f>
        <v>528</v>
      </c>
      <c r="G44" s="138"/>
      <c r="H44" s="138">
        <f>SUM(H45:H47)</f>
        <v>0</v>
      </c>
    </row>
    <row r="45" spans="1:29" x14ac:dyDescent="0.3">
      <c r="A45" s="151">
        <v>7.1</v>
      </c>
      <c r="B45" s="116" t="s">
        <v>104</v>
      </c>
      <c r="C45" s="108" t="s">
        <v>59</v>
      </c>
      <c r="D45" s="110">
        <v>12.6</v>
      </c>
      <c r="E45" s="110">
        <v>41.904761904761905</v>
      </c>
      <c r="F45" s="113">
        <f t="shared" ref="F45:F47" si="12">E45*D45</f>
        <v>528</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2278.0638095238096</v>
      </c>
      <c r="G48" s="138"/>
      <c r="H48" s="138">
        <f>H49+H55</f>
        <v>0</v>
      </c>
      <c r="I48" s="99"/>
      <c r="J48" s="98"/>
      <c r="P48" s="98"/>
      <c r="R48" s="98"/>
    </row>
    <row r="49" spans="1:22" x14ac:dyDescent="0.3">
      <c r="A49" s="152">
        <v>8.1</v>
      </c>
      <c r="B49" s="117" t="s">
        <v>46</v>
      </c>
      <c r="C49" s="118"/>
      <c r="D49" s="110"/>
      <c r="E49" s="110"/>
      <c r="F49" s="175">
        <f>SUM(F50:F54)</f>
        <v>799.7399999999999</v>
      </c>
      <c r="G49" s="176"/>
      <c r="H49" s="175">
        <f>SUM(H50:H54)</f>
        <v>0</v>
      </c>
      <c r="T49" s="72"/>
      <c r="V49" s="119"/>
    </row>
    <row r="50" spans="1:22" x14ac:dyDescent="0.3">
      <c r="A50" s="151" t="s">
        <v>170</v>
      </c>
      <c r="B50" s="97" t="s">
        <v>119</v>
      </c>
      <c r="C50" s="108" t="s">
        <v>36</v>
      </c>
      <c r="D50" s="120">
        <v>2.35</v>
      </c>
      <c r="E50" s="120">
        <v>29.52</v>
      </c>
      <c r="F50" s="113">
        <f>E50*D50</f>
        <v>69.372</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21.599999999999998</v>
      </c>
      <c r="E52" s="120">
        <v>15</v>
      </c>
      <c r="F52" s="113">
        <f t="shared" si="14"/>
        <v>323.99999999999994</v>
      </c>
      <c r="G52" s="111"/>
      <c r="H52" s="111">
        <f>G52*D52</f>
        <v>0</v>
      </c>
      <c r="J52" s="88">
        <v>15</v>
      </c>
      <c r="R52" s="98"/>
      <c r="T52" s="72"/>
    </row>
    <row r="53" spans="1:22" x14ac:dyDescent="0.3">
      <c r="A53" s="151" t="s">
        <v>173</v>
      </c>
      <c r="B53" s="121" t="s">
        <v>45</v>
      </c>
      <c r="C53" s="108" t="s">
        <v>36</v>
      </c>
      <c r="D53" s="120">
        <v>5.3999999999999995</v>
      </c>
      <c r="E53" s="120">
        <v>59.76</v>
      </c>
      <c r="F53" s="113">
        <f t="shared" ref="F53" si="16">E53*D53</f>
        <v>322.70399999999995</v>
      </c>
      <c r="G53" s="111"/>
      <c r="H53" s="111">
        <f t="shared" ref="H53" si="17">G53*D53</f>
        <v>0</v>
      </c>
      <c r="J53" s="88">
        <v>49.523809523809518</v>
      </c>
      <c r="R53" s="98"/>
      <c r="T53" s="72"/>
    </row>
    <row r="54" spans="1:22" x14ac:dyDescent="0.3">
      <c r="A54" s="151" t="s">
        <v>174</v>
      </c>
      <c r="B54" s="121" t="s">
        <v>121</v>
      </c>
      <c r="C54" s="108" t="s">
        <v>36</v>
      </c>
      <c r="D54" s="120"/>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1478.3238095238096</v>
      </c>
      <c r="G55" s="176"/>
      <c r="H55" s="175">
        <f>SUM(H56:H61)</f>
        <v>0</v>
      </c>
      <c r="R55" s="98"/>
      <c r="T55" s="72"/>
    </row>
    <row r="56" spans="1:22" x14ac:dyDescent="0.3">
      <c r="A56" s="151" t="s">
        <v>176</v>
      </c>
      <c r="B56" s="121" t="s">
        <v>119</v>
      </c>
      <c r="C56" s="108" t="s">
        <v>36</v>
      </c>
      <c r="D56" s="120">
        <v>3.7600000000000007</v>
      </c>
      <c r="E56" s="120">
        <v>29.523809523809522</v>
      </c>
      <c r="F56" s="113">
        <f t="shared" ref="F56" si="18">E56*D56</f>
        <v>111.00952380952383</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6.7200000000000006</v>
      </c>
      <c r="E58" s="120">
        <v>117.14285714285714</v>
      </c>
      <c r="F58" s="113">
        <f t="shared" si="19"/>
        <v>787.2</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1.92</v>
      </c>
      <c r="E60" s="110">
        <v>224.76190476190476</v>
      </c>
      <c r="F60" s="113">
        <f t="shared" si="19"/>
        <v>431.54285714285714</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SUM(D63:D82)</f>
        <v>30</v>
      </c>
      <c r="E62" s="137"/>
      <c r="F62" s="138">
        <f>SUM(F63:F86)</f>
        <v>6109.8571428571431</v>
      </c>
      <c r="G62" s="138"/>
      <c r="H62" s="138">
        <f>SUM(H63:H86)</f>
        <v>0</v>
      </c>
      <c r="I62" s="125"/>
      <c r="J62" s="98"/>
      <c r="P62" s="98"/>
      <c r="R62" s="98"/>
    </row>
    <row r="63" spans="1:22" ht="20.25" customHeight="1" x14ac:dyDescent="0.3">
      <c r="A63" s="151" t="s">
        <v>183</v>
      </c>
      <c r="B63" s="116" t="s">
        <v>216</v>
      </c>
      <c r="C63" s="108" t="s">
        <v>35</v>
      </c>
      <c r="D63" s="110">
        <v>14</v>
      </c>
      <c r="E63" s="126">
        <v>125</v>
      </c>
      <c r="F63" s="113">
        <f t="shared" ref="F63:F84" si="21">E63*D63</f>
        <v>1750</v>
      </c>
      <c r="G63" s="111"/>
      <c r="H63" s="111">
        <f>G63*D63</f>
        <v>0</v>
      </c>
      <c r="T63" s="72"/>
    </row>
    <row r="64" spans="1:22" ht="20.25" customHeight="1" x14ac:dyDescent="0.3">
      <c r="A64" s="151" t="s">
        <v>184</v>
      </c>
      <c r="B64" s="116" t="s">
        <v>217</v>
      </c>
      <c r="C64" s="108" t="s">
        <v>35</v>
      </c>
      <c r="D64" s="110">
        <v>11</v>
      </c>
      <c r="E64" s="126">
        <v>128</v>
      </c>
      <c r="F64" s="113">
        <f t="shared" ref="F64:F83" si="22">E64*D64</f>
        <v>1408</v>
      </c>
      <c r="G64" s="111"/>
      <c r="H64" s="111">
        <f t="shared" ref="H64:H82" si="23">G64*D64</f>
        <v>0</v>
      </c>
      <c r="T64" s="72"/>
    </row>
    <row r="65" spans="1:20" ht="20.25" customHeight="1" x14ac:dyDescent="0.3">
      <c r="A65" s="151" t="s">
        <v>185</v>
      </c>
      <c r="B65" s="116" t="s">
        <v>218</v>
      </c>
      <c r="C65" s="108" t="s">
        <v>35</v>
      </c>
      <c r="D65" s="110">
        <v>1</v>
      </c>
      <c r="E65" s="126">
        <v>125</v>
      </c>
      <c r="F65" s="113">
        <f t="shared" si="22"/>
        <v>125</v>
      </c>
      <c r="G65" s="111"/>
      <c r="H65" s="111">
        <f t="shared" si="23"/>
        <v>0</v>
      </c>
      <c r="T65" s="72"/>
    </row>
    <row r="66" spans="1:20" ht="20.25" customHeight="1" x14ac:dyDescent="0.3">
      <c r="A66" s="151" t="s">
        <v>186</v>
      </c>
      <c r="B66" s="192" t="s">
        <v>251</v>
      </c>
      <c r="C66" s="108" t="s">
        <v>35</v>
      </c>
      <c r="D66" s="110">
        <v>0</v>
      </c>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v>2</v>
      </c>
      <c r="E68" s="126">
        <v>131</v>
      </c>
      <c r="F68" s="113">
        <f t="shared" si="22"/>
        <v>262</v>
      </c>
      <c r="G68" s="111"/>
      <c r="H68" s="111">
        <f t="shared" si="23"/>
        <v>0</v>
      </c>
      <c r="T68" s="72"/>
    </row>
    <row r="69" spans="1:20" ht="20.25" customHeight="1" x14ac:dyDescent="0.3">
      <c r="A69" s="151" t="s">
        <v>189</v>
      </c>
      <c r="B69" s="116" t="s">
        <v>221</v>
      </c>
      <c r="C69" s="108" t="s">
        <v>35</v>
      </c>
      <c r="D69" s="110">
        <v>0</v>
      </c>
      <c r="E69" s="126">
        <v>318</v>
      </c>
      <c r="F69" s="113">
        <f t="shared" si="22"/>
        <v>0</v>
      </c>
      <c r="G69" s="111"/>
      <c r="H69" s="111">
        <f t="shared" si="23"/>
        <v>0</v>
      </c>
      <c r="T69" s="72"/>
    </row>
    <row r="70" spans="1:20" ht="20.25" customHeight="1" x14ac:dyDescent="0.3">
      <c r="A70" s="151" t="s">
        <v>190</v>
      </c>
      <c r="B70" s="116" t="s">
        <v>222</v>
      </c>
      <c r="C70" s="108" t="s">
        <v>35</v>
      </c>
      <c r="D70" s="110">
        <v>0</v>
      </c>
      <c r="E70" s="126">
        <v>346</v>
      </c>
      <c r="F70" s="113">
        <f t="shared" si="22"/>
        <v>0</v>
      </c>
      <c r="G70" s="111"/>
      <c r="H70" s="111">
        <f t="shared" si="23"/>
        <v>0</v>
      </c>
      <c r="T70" s="72"/>
    </row>
    <row r="71" spans="1:20" ht="20.25" customHeight="1" x14ac:dyDescent="0.3">
      <c r="A71" s="151" t="s">
        <v>191</v>
      </c>
      <c r="B71" s="116" t="s">
        <v>223</v>
      </c>
      <c r="C71" s="108" t="s">
        <v>35</v>
      </c>
      <c r="D71" s="110">
        <v>0</v>
      </c>
      <c r="E71" s="126">
        <v>380</v>
      </c>
      <c r="F71" s="113">
        <f t="shared" si="22"/>
        <v>0</v>
      </c>
      <c r="G71" s="111"/>
      <c r="H71" s="111">
        <f t="shared" si="23"/>
        <v>0</v>
      </c>
      <c r="T71" s="72"/>
    </row>
    <row r="72" spans="1:20" ht="20.25" customHeight="1" x14ac:dyDescent="0.3">
      <c r="A72" s="151" t="s">
        <v>192</v>
      </c>
      <c r="B72" s="116" t="s">
        <v>224</v>
      </c>
      <c r="C72" s="108" t="s">
        <v>35</v>
      </c>
      <c r="D72" s="110">
        <v>0</v>
      </c>
      <c r="E72" s="126">
        <v>1297</v>
      </c>
      <c r="F72" s="113">
        <f t="shared" si="22"/>
        <v>0</v>
      </c>
      <c r="G72" s="111"/>
      <c r="H72" s="111">
        <f t="shared" si="23"/>
        <v>0</v>
      </c>
      <c r="T72" s="72"/>
    </row>
    <row r="73" spans="1:20" ht="20.25" customHeight="1" x14ac:dyDescent="0.3">
      <c r="A73" s="151" t="s">
        <v>193</v>
      </c>
      <c r="B73" s="116" t="s">
        <v>225</v>
      </c>
      <c r="C73" s="108" t="s">
        <v>35</v>
      </c>
      <c r="D73" s="110">
        <v>1</v>
      </c>
      <c r="E73" s="126">
        <v>129</v>
      </c>
      <c r="F73" s="113">
        <f t="shared" si="22"/>
        <v>129</v>
      </c>
      <c r="G73" s="111"/>
      <c r="H73" s="111">
        <f t="shared" si="23"/>
        <v>0</v>
      </c>
      <c r="T73" s="72"/>
    </row>
    <row r="74" spans="1:20" ht="20.25" customHeight="1" x14ac:dyDescent="0.3">
      <c r="A74" s="151" t="s">
        <v>194</v>
      </c>
      <c r="B74" s="116" t="s">
        <v>226</v>
      </c>
      <c r="C74" s="108" t="s">
        <v>35</v>
      </c>
      <c r="D74" s="110">
        <v>0</v>
      </c>
      <c r="E74" s="126">
        <v>130</v>
      </c>
      <c r="F74" s="113">
        <f t="shared" si="22"/>
        <v>0</v>
      </c>
      <c r="G74" s="111"/>
      <c r="H74" s="111">
        <f t="shared" si="23"/>
        <v>0</v>
      </c>
      <c r="T74" s="72"/>
    </row>
    <row r="75" spans="1:20" ht="20.25" customHeight="1" x14ac:dyDescent="0.3">
      <c r="A75" s="151" t="s">
        <v>195</v>
      </c>
      <c r="B75" s="116" t="s">
        <v>227</v>
      </c>
      <c r="C75" s="108" t="s">
        <v>35</v>
      </c>
      <c r="D75" s="110">
        <v>0</v>
      </c>
      <c r="E75" s="126">
        <v>130</v>
      </c>
      <c r="F75" s="113">
        <f t="shared" si="22"/>
        <v>0</v>
      </c>
      <c r="G75" s="111"/>
      <c r="H75" s="111">
        <f t="shared" si="23"/>
        <v>0</v>
      </c>
      <c r="T75" s="72"/>
    </row>
    <row r="76" spans="1:20" ht="20.25" customHeight="1" x14ac:dyDescent="0.3">
      <c r="A76" s="151" t="s">
        <v>196</v>
      </c>
      <c r="B76" s="116" t="s">
        <v>228</v>
      </c>
      <c r="C76" s="108" t="s">
        <v>35</v>
      </c>
      <c r="D76" s="110">
        <v>0</v>
      </c>
      <c r="E76" s="126">
        <v>134</v>
      </c>
      <c r="F76" s="113">
        <f t="shared" si="22"/>
        <v>0</v>
      </c>
      <c r="G76" s="111"/>
      <c r="H76" s="111">
        <f t="shared" si="23"/>
        <v>0</v>
      </c>
      <c r="T76" s="72"/>
    </row>
    <row r="77" spans="1:20" ht="20.25" customHeight="1" x14ac:dyDescent="0.3">
      <c r="A77" s="151" t="s">
        <v>197</v>
      </c>
      <c r="B77" s="116" t="s">
        <v>229</v>
      </c>
      <c r="C77" s="108" t="s">
        <v>35</v>
      </c>
      <c r="D77" s="110">
        <v>0</v>
      </c>
      <c r="E77" s="126">
        <v>258</v>
      </c>
      <c r="F77" s="113">
        <f t="shared" si="22"/>
        <v>0</v>
      </c>
      <c r="G77" s="111"/>
      <c r="H77" s="111">
        <f t="shared" si="23"/>
        <v>0</v>
      </c>
      <c r="T77" s="72"/>
    </row>
    <row r="78" spans="1:20" ht="20.25" customHeight="1" x14ac:dyDescent="0.3">
      <c r="A78" s="151" t="s">
        <v>198</v>
      </c>
      <c r="B78" s="116" t="s">
        <v>230</v>
      </c>
      <c r="C78" s="108" t="s">
        <v>35</v>
      </c>
      <c r="D78" s="110">
        <v>0</v>
      </c>
      <c r="E78" s="126">
        <v>275</v>
      </c>
      <c r="F78" s="113">
        <f t="shared" si="22"/>
        <v>0</v>
      </c>
      <c r="G78" s="111"/>
      <c r="H78" s="111">
        <f t="shared" si="23"/>
        <v>0</v>
      </c>
      <c r="T78" s="72"/>
    </row>
    <row r="79" spans="1:20" ht="20.25" customHeight="1" x14ac:dyDescent="0.3">
      <c r="A79" s="151" t="s">
        <v>199</v>
      </c>
      <c r="B79" s="116" t="s">
        <v>231</v>
      </c>
      <c r="C79" s="108" t="s">
        <v>35</v>
      </c>
      <c r="D79" s="110">
        <v>0</v>
      </c>
      <c r="E79" s="126">
        <v>129</v>
      </c>
      <c r="F79" s="113">
        <f t="shared" si="22"/>
        <v>0</v>
      </c>
      <c r="G79" s="111"/>
      <c r="H79" s="111">
        <f t="shared" si="23"/>
        <v>0</v>
      </c>
      <c r="T79" s="72"/>
    </row>
    <row r="80" spans="1:20" ht="20.25" customHeight="1" x14ac:dyDescent="0.3">
      <c r="A80" s="151" t="s">
        <v>200</v>
      </c>
      <c r="B80" s="116" t="s">
        <v>232</v>
      </c>
      <c r="C80" s="108" t="s">
        <v>35</v>
      </c>
      <c r="D80" s="110">
        <v>0</v>
      </c>
      <c r="E80" s="126">
        <v>145</v>
      </c>
      <c r="F80" s="113">
        <f t="shared" si="22"/>
        <v>0</v>
      </c>
      <c r="G80" s="111"/>
      <c r="H80" s="111">
        <f t="shared" si="23"/>
        <v>0</v>
      </c>
      <c r="T80" s="72"/>
    </row>
    <row r="81" spans="1:20" ht="20.25" customHeight="1" x14ac:dyDescent="0.3">
      <c r="A81" s="151" t="s">
        <v>201</v>
      </c>
      <c r="B81" s="116" t="s">
        <v>233</v>
      </c>
      <c r="C81" s="108" t="s">
        <v>35</v>
      </c>
      <c r="D81" s="110">
        <v>0</v>
      </c>
      <c r="E81" s="126">
        <v>284</v>
      </c>
      <c r="F81" s="113">
        <f t="shared" si="22"/>
        <v>0</v>
      </c>
      <c r="G81" s="111"/>
      <c r="H81" s="111">
        <f t="shared" si="23"/>
        <v>0</v>
      </c>
      <c r="T81" s="72"/>
    </row>
    <row r="82" spans="1:20" ht="20.25" customHeight="1" x14ac:dyDescent="0.3">
      <c r="A82" s="151" t="s">
        <v>202</v>
      </c>
      <c r="B82" s="116" t="s">
        <v>234</v>
      </c>
      <c r="C82" s="108" t="s">
        <v>35</v>
      </c>
      <c r="D82" s="110">
        <v>0</v>
      </c>
      <c r="E82" s="126">
        <v>299</v>
      </c>
      <c r="F82" s="113">
        <f t="shared" si="22"/>
        <v>0</v>
      </c>
      <c r="G82" s="111"/>
      <c r="H82" s="111">
        <f t="shared" si="23"/>
        <v>0</v>
      </c>
      <c r="T82" s="72"/>
    </row>
    <row r="83" spans="1:20" x14ac:dyDescent="0.3">
      <c r="A83" s="151" t="s">
        <v>203</v>
      </c>
      <c r="B83" s="182" t="s">
        <v>83</v>
      </c>
      <c r="C83" s="108" t="s">
        <v>59</v>
      </c>
      <c r="D83" s="110">
        <v>0</v>
      </c>
      <c r="E83" s="166">
        <v>30.811000000000003</v>
      </c>
      <c r="F83" s="113">
        <f t="shared" si="22"/>
        <v>0</v>
      </c>
      <c r="G83" s="111"/>
      <c r="H83" s="111">
        <f>G83*D83</f>
        <v>0</v>
      </c>
    </row>
    <row r="84" spans="1:20" x14ac:dyDescent="0.3">
      <c r="A84" s="151" t="s">
        <v>204</v>
      </c>
      <c r="B84" s="182" t="s">
        <v>211</v>
      </c>
      <c r="C84" s="108" t="s">
        <v>35</v>
      </c>
      <c r="D84" s="110">
        <v>50</v>
      </c>
      <c r="E84" s="166">
        <v>42.857142857142854</v>
      </c>
      <c r="F84" s="113">
        <f t="shared" si="21"/>
        <v>2142.8571428571427</v>
      </c>
      <c r="G84" s="111"/>
      <c r="H84" s="111">
        <f>G84*D84</f>
        <v>0</v>
      </c>
    </row>
    <row r="85" spans="1:20" x14ac:dyDescent="0.3">
      <c r="A85" s="151" t="s">
        <v>205</v>
      </c>
      <c r="B85" s="127" t="s">
        <v>256</v>
      </c>
      <c r="C85" s="128" t="s">
        <v>35</v>
      </c>
      <c r="D85" s="110">
        <v>1</v>
      </c>
      <c r="E85" s="166">
        <v>82</v>
      </c>
      <c r="F85" s="113">
        <f>E85*D85</f>
        <v>82</v>
      </c>
      <c r="G85" s="115"/>
      <c r="H85" s="111">
        <f>G85*D85</f>
        <v>0</v>
      </c>
    </row>
    <row r="86" spans="1:20" x14ac:dyDescent="0.3">
      <c r="A86" s="151" t="s">
        <v>205</v>
      </c>
      <c r="B86" s="127" t="s">
        <v>257</v>
      </c>
      <c r="C86" s="128" t="s">
        <v>35</v>
      </c>
      <c r="D86" s="110">
        <v>1</v>
      </c>
      <c r="E86" s="166">
        <v>86</v>
      </c>
      <c r="F86" s="113">
        <f>E86*D86</f>
        <v>86</v>
      </c>
      <c r="G86" s="115"/>
      <c r="H86" s="111">
        <f>G86*D86</f>
        <v>0</v>
      </c>
    </row>
    <row r="87" spans="1:20" x14ac:dyDescent="0.3">
      <c r="A87" s="154"/>
      <c r="B87" s="129"/>
      <c r="C87" s="130"/>
      <c r="D87" s="131"/>
      <c r="E87" s="132"/>
      <c r="F87" s="92"/>
      <c r="G87" s="92"/>
      <c r="H87" s="92"/>
    </row>
    <row r="88" spans="1:20" x14ac:dyDescent="0.3">
      <c r="A88" s="157"/>
      <c r="B88" s="158" t="s">
        <v>212</v>
      </c>
      <c r="C88" s="159"/>
      <c r="D88" s="160"/>
      <c r="E88" s="161"/>
      <c r="F88" s="162">
        <f>F10+F18</f>
        <v>81395.036019523817</v>
      </c>
      <c r="G88" s="162"/>
      <c r="H88" s="162">
        <f>H10+H18</f>
        <v>-14698.666666666666</v>
      </c>
      <c r="I88" s="163"/>
      <c r="P88" s="164"/>
      <c r="R88" s="165"/>
    </row>
    <row r="89" spans="1:20" ht="15" thickBot="1" x14ac:dyDescent="0.35">
      <c r="A89" s="154"/>
      <c r="B89" s="133"/>
      <c r="C89" s="83"/>
      <c r="D89" s="83"/>
      <c r="E89" s="92"/>
      <c r="F89" s="91"/>
      <c r="G89" s="92"/>
      <c r="H89" s="91"/>
    </row>
    <row r="90" spans="1:20" ht="44.25" customHeight="1" thickBot="1" x14ac:dyDescent="0.35">
      <c r="A90" s="155" t="s">
        <v>206</v>
      </c>
      <c r="B90" s="70" t="s">
        <v>64</v>
      </c>
      <c r="C90" s="215" t="s">
        <v>65</v>
      </c>
      <c r="D90" s="216"/>
      <c r="E90" s="216"/>
      <c r="F90" s="216"/>
      <c r="G90" s="216"/>
      <c r="H90" s="217"/>
    </row>
    <row r="91" spans="1:20" ht="43.2" x14ac:dyDescent="0.3">
      <c r="A91" s="155"/>
      <c r="B91" s="82" t="s">
        <v>93</v>
      </c>
      <c r="C91" s="83"/>
      <c r="D91" s="83"/>
      <c r="E91" s="92"/>
      <c r="F91" s="91"/>
      <c r="G91" s="92"/>
      <c r="H91" s="91"/>
    </row>
    <row r="92" spans="1:20" ht="15" thickBot="1" x14ac:dyDescent="0.35">
      <c r="A92" s="155" t="s">
        <v>207</v>
      </c>
      <c r="B92" s="70" t="s">
        <v>245</v>
      </c>
      <c r="C92" s="83"/>
      <c r="D92" s="83"/>
      <c r="E92" s="92"/>
      <c r="F92" s="91"/>
      <c r="G92" s="92"/>
      <c r="H92" s="91"/>
    </row>
    <row r="93" spans="1:20" ht="87" thickBot="1" x14ac:dyDescent="0.35">
      <c r="A93" s="154"/>
      <c r="B93" s="2" t="s">
        <v>100</v>
      </c>
      <c r="C93" s="218" t="s">
        <v>66</v>
      </c>
      <c r="D93" s="219"/>
      <c r="E93" s="219"/>
      <c r="F93" s="219"/>
      <c r="G93" s="219"/>
      <c r="H93" s="220"/>
    </row>
    <row r="94" spans="1:20" x14ac:dyDescent="0.3">
      <c r="A94" s="154"/>
      <c r="B94" s="133"/>
      <c r="C94" s="83"/>
      <c r="D94" s="83"/>
      <c r="E94" s="92"/>
      <c r="F94" s="91"/>
      <c r="G94" s="92"/>
      <c r="H94" s="91"/>
    </row>
    <row r="95" spans="1:20" x14ac:dyDescent="0.3">
      <c r="A95" s="156" t="s">
        <v>50</v>
      </c>
      <c r="B95" s="86" t="s">
        <v>111</v>
      </c>
      <c r="C95" s="87"/>
      <c r="D95" s="87"/>
      <c r="E95" s="94"/>
      <c r="F95" s="94"/>
      <c r="G95" s="94"/>
      <c r="H95" s="94"/>
      <c r="I95" s="25"/>
      <c r="P95"/>
      <c r="R95"/>
    </row>
    <row r="96" spans="1:20" x14ac:dyDescent="0.3">
      <c r="A96" s="156" t="s">
        <v>51</v>
      </c>
      <c r="B96" s="86" t="s">
        <v>102</v>
      </c>
      <c r="C96" s="87"/>
      <c r="D96" s="87"/>
      <c r="E96" s="94"/>
      <c r="F96" s="94"/>
      <c r="G96" s="94"/>
      <c r="H96" s="94"/>
      <c r="I96" s="25"/>
      <c r="P96"/>
      <c r="R96"/>
    </row>
    <row r="97" spans="1:18" ht="34.5" customHeight="1" x14ac:dyDescent="0.3">
      <c r="A97" s="156" t="s">
        <v>113</v>
      </c>
      <c r="B97" s="221" t="s">
        <v>79</v>
      </c>
      <c r="C97" s="221"/>
      <c r="D97" s="221"/>
      <c r="E97" s="221"/>
      <c r="F97" s="221"/>
      <c r="G97" s="221"/>
      <c r="H97" s="221"/>
      <c r="I97" s="25"/>
      <c r="P97"/>
      <c r="R97"/>
    </row>
    <row r="99" spans="1:18" x14ac:dyDescent="0.3">
      <c r="A99" s="146" t="s">
        <v>67</v>
      </c>
    </row>
    <row r="101" spans="1:18" x14ac:dyDescent="0.3">
      <c r="A101" s="145" t="s">
        <v>68</v>
      </c>
    </row>
    <row r="103" spans="1:18" x14ac:dyDescent="0.3">
      <c r="A103" s="145" t="s">
        <v>69</v>
      </c>
    </row>
    <row r="106" spans="1:18" x14ac:dyDescent="0.3">
      <c r="A106" s="146" t="s">
        <v>70</v>
      </c>
      <c r="C106" s="70" t="s">
        <v>70</v>
      </c>
    </row>
    <row r="108" spans="1:18" x14ac:dyDescent="0.3">
      <c r="A108" s="145" t="s">
        <v>68</v>
      </c>
      <c r="C108" t="s">
        <v>68</v>
      </c>
    </row>
    <row r="111" spans="1:18" x14ac:dyDescent="0.3">
      <c r="A111" s="145"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2025-10-23T06:48:56Z</dcterms:modified>
</cp:coreProperties>
</file>