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mcnas\commercial\10_Proceduri de achizitii\9_Constanta\MEGA_CT_2025_060\MEGA_CT_2025_060_LOT4\"/>
    </mc:Choice>
  </mc:AlternateContent>
  <xr:revisionPtr revIDLastSave="0" documentId="13_ncr:1_{BB101C59-3322-4ACF-BA32-B583499186E9}"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9" r:id="rId4"/>
  </sheets>
  <definedNames>
    <definedName name="_xlnm.Print_Area" localSheetId="1">A_Centralizarelucrari!$A$1:$L$57</definedName>
    <definedName name="_xlnm.Print_Area" localSheetId="2">'C_Detalii Executie extinderi'!$A$1:$G$64</definedName>
    <definedName name="_xlnm.Print_Area" localSheetId="0">Centralizator!$A$1:$J$8</definedName>
    <definedName name="_xlnm.Print_Area" localSheetId="3">'D_Detalii Executie racorduri'!$A$1:$H$109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2" i="9" l="1"/>
  <c r="F31" i="9"/>
  <c r="F30" i="9"/>
  <c r="H36" i="9" l="1"/>
  <c r="F36" i="9"/>
  <c r="H35" i="9"/>
  <c r="F35" i="9"/>
  <c r="H30" i="9"/>
  <c r="F15" i="4"/>
  <c r="G15" i="4"/>
  <c r="B11" i="7" l="1"/>
  <c r="B9" i="7"/>
  <c r="D17" i="9" l="1"/>
  <c r="B5" i="7" l="1"/>
  <c r="B6" i="7"/>
  <c r="B3" i="7"/>
  <c r="B2" i="7"/>
  <c r="D50" i="4" l="1"/>
  <c r="B6" i="9" l="1"/>
  <c r="D32" i="9"/>
  <c r="B3" i="9"/>
  <c r="B5" i="9"/>
  <c r="B2" i="9"/>
  <c r="H84" i="9"/>
  <c r="F84" i="9"/>
  <c r="H83" i="9"/>
  <c r="F83" i="9"/>
  <c r="H82" i="9"/>
  <c r="F82" i="9"/>
  <c r="H81" i="9"/>
  <c r="F81" i="9"/>
  <c r="H80" i="9"/>
  <c r="F80" i="9"/>
  <c r="H79" i="9"/>
  <c r="F79" i="9"/>
  <c r="H78" i="9"/>
  <c r="F78" i="9"/>
  <c r="H77" i="9"/>
  <c r="F77" i="9"/>
  <c r="H76" i="9"/>
  <c r="F76" i="9"/>
  <c r="H75" i="9"/>
  <c r="F75" i="9"/>
  <c r="H74" i="9"/>
  <c r="F74" i="9"/>
  <c r="H73" i="9"/>
  <c r="F73" i="9"/>
  <c r="H72" i="9"/>
  <c r="F72" i="9"/>
  <c r="H71" i="9"/>
  <c r="F71" i="9"/>
  <c r="H70" i="9"/>
  <c r="F70" i="9"/>
  <c r="H69" i="9"/>
  <c r="F69" i="9"/>
  <c r="H68" i="9"/>
  <c r="F68" i="9"/>
  <c r="H67" i="9"/>
  <c r="F67" i="9"/>
  <c r="H66" i="9"/>
  <c r="F66" i="9"/>
  <c r="H65" i="9"/>
  <c r="F65" i="9"/>
  <c r="H64" i="9"/>
  <c r="F64" i="9"/>
  <c r="H63" i="9"/>
  <c r="F63" i="9"/>
  <c r="H62" i="9"/>
  <c r="F62" i="9"/>
  <c r="D61" i="9"/>
  <c r="H60" i="9"/>
  <c r="F60" i="9"/>
  <c r="H59" i="9"/>
  <c r="F59" i="9"/>
  <c r="H58" i="9"/>
  <c r="F58" i="9"/>
  <c r="H57" i="9"/>
  <c r="F57" i="9"/>
  <c r="H56" i="9"/>
  <c r="F56" i="9"/>
  <c r="H55" i="9"/>
  <c r="F55" i="9"/>
  <c r="H53" i="9"/>
  <c r="F53" i="9"/>
  <c r="H52" i="9"/>
  <c r="F52" i="9"/>
  <c r="H51" i="9"/>
  <c r="F51" i="9"/>
  <c r="H50" i="9"/>
  <c r="F50" i="9"/>
  <c r="H49" i="9"/>
  <c r="F49" i="9"/>
  <c r="H46" i="9"/>
  <c r="F46" i="9"/>
  <c r="H45" i="9"/>
  <c r="F45" i="9"/>
  <c r="H44" i="9"/>
  <c r="F44" i="9"/>
  <c r="H42" i="9"/>
  <c r="F42" i="9"/>
  <c r="H41" i="9"/>
  <c r="F41" i="9"/>
  <c r="D40" i="9"/>
  <c r="F40" i="9" s="1"/>
  <c r="H40" i="9" s="1"/>
  <c r="H38" i="9"/>
  <c r="F38" i="9"/>
  <c r="H37" i="9"/>
  <c r="F37" i="9"/>
  <c r="H31" i="9"/>
  <c r="H29" i="9" s="1"/>
  <c r="F29" i="9"/>
  <c r="H28" i="9"/>
  <c r="F28" i="9"/>
  <c r="H27" i="9"/>
  <c r="F27" i="9"/>
  <c r="H26" i="9"/>
  <c r="F26" i="9"/>
  <c r="H25" i="9"/>
  <c r="F25" i="9"/>
  <c r="H24" i="9"/>
  <c r="F24" i="9"/>
  <c r="H23" i="9"/>
  <c r="F23" i="9"/>
  <c r="H22" i="9"/>
  <c r="F22" i="9"/>
  <c r="H21" i="9"/>
  <c r="F21" i="9"/>
  <c r="H20" i="9"/>
  <c r="F20" i="9"/>
  <c r="D19" i="9"/>
  <c r="H17" i="9"/>
  <c r="F17" i="9"/>
  <c r="H15" i="9"/>
  <c r="F15" i="9"/>
  <c r="H14" i="9"/>
  <c r="F14" i="9"/>
  <c r="H13" i="9"/>
  <c r="F13" i="9"/>
  <c r="H12" i="9"/>
  <c r="F12" i="9"/>
  <c r="D7" i="4"/>
  <c r="B4" i="9" l="1"/>
  <c r="B4" i="7"/>
  <c r="H39" i="9"/>
  <c r="F43" i="9"/>
  <c r="F11" i="9"/>
  <c r="H61" i="9"/>
  <c r="F61" i="9"/>
  <c r="F54" i="9"/>
  <c r="H48" i="9"/>
  <c r="H54" i="9"/>
  <c r="F48" i="9"/>
  <c r="H43" i="9"/>
  <c r="H19" i="9"/>
  <c r="F19" i="9"/>
  <c r="H34" i="9"/>
  <c r="H11" i="9"/>
  <c r="H33" i="9"/>
  <c r="F39" i="9"/>
  <c r="F33" i="9"/>
  <c r="H47" i="9" l="1"/>
  <c r="F47" i="9"/>
  <c r="F34" i="9"/>
  <c r="F32" i="9" s="1"/>
  <c r="F18" i="9" s="1"/>
  <c r="H32" i="9"/>
  <c r="H18" i="9" l="1"/>
  <c r="D9" i="1"/>
  <c r="C9" i="1"/>
  <c r="H9" i="1" l="1"/>
  <c r="G9" i="1"/>
  <c r="F9" i="1"/>
  <c r="E9" i="1"/>
  <c r="K9" i="1" l="1"/>
  <c r="D11" i="9" s="1"/>
  <c r="H16" i="9" l="1"/>
  <c r="H10" i="9" s="1"/>
  <c r="H86" i="9" s="1"/>
  <c r="F16" i="9"/>
  <c r="F10" i="9" s="1"/>
  <c r="F86" i="9" s="1"/>
  <c r="D51" i="4" s="1"/>
  <c r="D49" i="4" s="1"/>
  <c r="A37" i="4"/>
  <c r="A43" i="4" l="1"/>
  <c r="B15" i="4"/>
  <c r="A15" i="4"/>
  <c r="D15" i="4" l="1"/>
  <c r="C15" i="4" l="1"/>
  <c r="H46" i="4" l="1"/>
  <c r="H42" i="4"/>
  <c r="B37" i="4"/>
  <c r="C37" i="4" l="1"/>
</calcChain>
</file>

<file path=xl/sharedStrings.xml><?xml version="1.0" encoding="utf-8"?>
<sst xmlns="http://schemas.openxmlformats.org/spreadsheetml/2006/main" count="419" uniqueCount="264">
  <si>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</si>
  <si>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</si>
  <si>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</si>
  <si>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</si>
  <si>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</si>
  <si>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</si>
  <si>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</si>
  <si>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</si>
  <si>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</si>
  <si>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</si>
  <si>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</si>
  <si>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</si>
  <si>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</si>
  <si>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</si>
  <si>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</si>
  <si>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</si>
  <si>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</si>
  <si>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</si>
  <si>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</si>
  <si>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</si>
  <si>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</si>
  <si>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</si>
  <si>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</si>
  <si>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</si>
  <si>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</si>
  <si>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</si>
  <si>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</si>
  <si>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</si>
  <si>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</si>
  <si>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</si>
  <si>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</si>
  <si>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</si>
  <si>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</si>
  <si>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</si>
  <si>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</si>
  <si>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</si>
  <si>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</si>
  <si>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</si>
  <si>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</si>
  <si>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</si>
  <si>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</si>
  <si>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</si>
  <si>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</si>
  <si>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</si>
  <si>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</si>
  <si>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</si>
  <si>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</si>
  <si>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</si>
  <si>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</si>
  <si>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</si>
  <si>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</si>
  <si>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</si>
  <si>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</si>
  <si>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</si>
  <si>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</si>
  <si>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</si>
  <si>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</si>
  <si>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</si>
  <si>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</si>
  <si>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</si>
  <si>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</si>
  <si>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</si>
  <si>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</si>
  <si>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</si>
  <si>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</si>
  <si>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</si>
  <si>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</si>
  <si>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</si>
  <si>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</si>
  <si>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</si>
  <si>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</si>
  <si>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</si>
  <si>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</si>
  <si>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</si>
  <si>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</si>
  <si>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</si>
  <si>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</si>
  <si>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</si>
  <si>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</si>
  <si>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</si>
  <si>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</si>
  <si>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</si>
  <si>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</si>
  <si>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</si>
  <si>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</si>
  <si>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</si>
  <si>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</si>
  <si>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</si>
  <si>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</si>
  <si>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</si>
  <si>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</si>
  <si>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</si>
  <si>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</si>
  <si>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</si>
  <si>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</si>
  <si>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</si>
  <si>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</si>
  <si>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</si>
  <si>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</si>
  <si>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</si>
  <si>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</si>
  <si>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</si>
  <si>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</si>
  <si>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</si>
  <si>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</si>
  <si>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</si>
  <si>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</si>
  <si>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</si>
  <si>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</si>
  <si>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</si>
  <si>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OL 2''</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</si>
  <si>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</si>
  <si>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</si>
  <si>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</si>
  <si>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</si>
  <si>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</si>
  <si>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</si>
  <si>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</si>
  <si>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</si>
  <si>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Constanta</t>
  </si>
  <si>
    <t>Cantitate 
totala</t>
  </si>
  <si>
    <t>Pret 
unitar oferit
(lei/UM)</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</si>
  <si>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</si>
  <si>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</si>
  <si>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</si>
  <si>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</si>
  <si>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</si>
  <si>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</si>
  <si>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</si>
  <si>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</si>
  <si>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</si>
  <si>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</si>
  <si>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</si>
  <si>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</si>
  <si>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</si>
  <si>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</si>
  <si>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</si>
  <si>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</si>
  <si>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</si>
  <si>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</si>
  <si>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</si>
  <si>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</si>
  <si>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</si>
  <si>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</si>
  <si>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</si>
  <si>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</si>
  <si>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</si>
  <si>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</si>
  <si>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</si>
  <si>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t>%</t>
  </si>
  <si>
    <t xml:space="preserve">- Tub de protectie  90 mm </t>
  </si>
  <si>
    <t xml:space="preserve">- Tub de protectie  125  mm </t>
  </si>
  <si>
    <t xml:space="preserve">- Tub de protectie  160  mm </t>
  </si>
  <si>
    <t xml:space="preserve">- Tub de protectie  200  mm </t>
  </si>
  <si>
    <t>- Tub de protectie OL 89</t>
  </si>
  <si>
    <t>- Tub de protectie OL 114</t>
  </si>
  <si>
    <t>Total VI - Total cheltuieli cu proiectarea si verificarea</t>
  </si>
  <si>
    <t>Intocmire proiect tehnic pana la 100 ml (inclusiv)</t>
  </si>
  <si>
    <t>Intocmire proiect tehnic peste 100 ml</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</si>
  <si>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</si>
  <si>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</si>
  <si>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</si>
  <si>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NOTA 4:</t>
  </si>
  <si>
    <t>Cod licitatie:</t>
  </si>
  <si>
    <t>Total IV - Manipulare si montaj tub de protectie</t>
  </si>
  <si>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</si>
  <si>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Teuri de bransament pentru DN32 mm din PE, dintre care:</t>
  </si>
  <si>
    <t>Cost executie propriuzisa</t>
  </si>
  <si>
    <t>Procurare si montaj tub de protectie</t>
  </si>
  <si>
    <t>Cost desfacere si refacere pavaje</t>
  </si>
  <si>
    <t>8.1.1</t>
  </si>
  <si>
    <t>8.1.2</t>
  </si>
  <si>
    <t>8.1.3</t>
  </si>
  <si>
    <t>8.1.4</t>
  </si>
  <si>
    <t>8.1.5</t>
  </si>
  <si>
    <t>8.2</t>
  </si>
  <si>
    <t>8.2.1</t>
  </si>
  <si>
    <t>8.2.2</t>
  </si>
  <si>
    <t>8.2.3</t>
  </si>
  <si>
    <t>8.2.4</t>
  </si>
  <si>
    <t>8.2.5</t>
  </si>
  <si>
    <t>8.2.6</t>
  </si>
  <si>
    <t>9</t>
  </si>
  <si>
    <t>9.1</t>
  </si>
  <si>
    <t>- Firida echipata cu regulator de 10 m3/h, 25mbar - placa G4 - HFP606025-G4-10</t>
  </si>
  <si>
    <t>9.2</t>
  </si>
  <si>
    <t>- Firida echipata cu regulator de 25 m3/h, 25mbar - placa G4 - HFP606025-G4-25 DUBLA</t>
  </si>
  <si>
    <t>9.3</t>
  </si>
  <si>
    <t>- Firida echipata cu regulator de 10 m3/h, 25mbar - placa G6 - HFP606025-G6-10</t>
  </si>
  <si>
    <t>9.4</t>
  </si>
  <si>
    <t>- Firida echipata cu regulator de 25 m3/h, 25mbar - placa G6 - HFP606025-G6-25</t>
  </si>
  <si>
    <t>9.5</t>
  </si>
  <si>
    <t>- Firida echipata cu regulator de 25 m3/h, 25mbar - bozuri G10 - HFP606025-G10-25</t>
  </si>
  <si>
    <t>9.6</t>
  </si>
  <si>
    <t>- Firida echipata cu regulator de 25 m3/h, 25mbar - bozuri G16 - HFM705040-G16-25</t>
  </si>
  <si>
    <t>9.7</t>
  </si>
  <si>
    <t>- Firida echipata cu regulator de 50 m3/h, 25mbar - bozuri G25 - HFM807050-G25-50</t>
  </si>
  <si>
    <t>9.8</t>
  </si>
  <si>
    <t>- Firida echipata cu regulator de 75 m3/h, 25mbar - flanse CM G40 - HFM1208060-G40-75</t>
  </si>
  <si>
    <t>9.9</t>
  </si>
  <si>
    <t>- Firida echipata cu regulator de 100 m3/h,25mbar - flanse CM G65 - HFM1208060-G65-100-25mbar</t>
  </si>
  <si>
    <t>9.10</t>
  </si>
  <si>
    <t>9.11</t>
  </si>
  <si>
    <t>- Firida fara regulator  - placa G4 - PM606025-G4</t>
  </si>
  <si>
    <t>9.12</t>
  </si>
  <si>
    <t>- Firida fara regulator  - placa G6 - PM606025-G6</t>
  </si>
  <si>
    <t>9.13</t>
  </si>
  <si>
    <t>- Firida fara regulator  - bozuri G10 - PM606025-G10</t>
  </si>
  <si>
    <t>9.14</t>
  </si>
  <si>
    <t>- Firida fara regulator  - bozuri G16 - PM705040-G16</t>
  </si>
  <si>
    <t>9.15</t>
  </si>
  <si>
    <t>- Firida fara regulator  - bozuri G25 - PM705040-G25</t>
  </si>
  <si>
    <t>9.16</t>
  </si>
  <si>
    <t>- Firida fara regulator  - flanse CM G40 - PM1208060-G40</t>
  </si>
  <si>
    <t>9.17</t>
  </si>
  <si>
    <t>- Firida 60x60x25 echipata cu regulator de 50 m3/h, 25mbar - PR606025-50</t>
  </si>
  <si>
    <t>9.18</t>
  </si>
  <si>
    <t>- Firida 60x60x25 echipata cu regulator de 75 m3/h, 25mbar - PR606025-75</t>
  </si>
  <si>
    <t>9.19</t>
  </si>
  <si>
    <t>- Firida 60x60x25 echipata cu regulator de 100 m3/h, 25mbar - PR606025-100</t>
  </si>
  <si>
    <t>9.20</t>
  </si>
  <si>
    <t>- Firida 60x60x25 echipata cu regulator de 150 m3/h, 25mbar - PR606025-150</t>
  </si>
  <si>
    <t>9.21</t>
  </si>
  <si>
    <t>9.22</t>
  </si>
  <si>
    <t>Stalpi sustinere (1.5ml/buc)</t>
  </si>
  <si>
    <t>9.23</t>
  </si>
  <si>
    <t>TOTAL VALOARE LUCRARI RACORDARE  (A+B)</t>
  </si>
  <si>
    <t>10</t>
  </si>
  <si>
    <t>11</t>
  </si>
  <si>
    <t>Lucrari extindere conducta (diametru conducta de pana la 90mm inclusiv)-vezi nota 3</t>
  </si>
  <si>
    <t>Lucrari extindere conducta (diametru conducta de la DN110 la DN225)-vezi nota 3</t>
  </si>
  <si>
    <t>Sapatura sondaje retele</t>
  </si>
  <si>
    <t>Total V - Organizare de santier</t>
  </si>
  <si>
    <t>1.1</t>
  </si>
  <si>
    <t>1.2</t>
  </si>
  <si>
    <t>1.3</t>
  </si>
  <si>
    <t>1.4</t>
  </si>
  <si>
    <t>6.1</t>
  </si>
  <si>
    <t>6.2</t>
  </si>
  <si>
    <t>6.3</t>
  </si>
  <si>
    <t xml:space="preserve">Demontare post </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</si>
  <si>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</si>
  <si>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</si>
  <si>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</si>
  <si>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Verificare proiect tehnic pana la 250 ml (inclusiv)</t>
  </si>
  <si>
    <t>Verificare proiect tehnic peste 250 ml</t>
  </si>
  <si>
    <t>Valoarea componentei organizare de santier reprezinta maximum 3% din valoarea componentelor de la pct. 1, 2, 3</t>
  </si>
  <si>
    <t>Teu bransament 32 mm (valoare inclusa in primul metru)</t>
  </si>
  <si>
    <t>Teu bransament 63 mm (valoare inclusa in primul metru)</t>
  </si>
  <si>
    <t>Mangalia</t>
  </si>
  <si>
    <t>FPRM-PR-01-JP/FPRM-40/65-01-000ME-RP</t>
  </si>
  <si>
    <t>MEGA_CT_2025_060_LOT4</t>
  </si>
  <si>
    <t>In aceasta procedura sunt incluse 3 lucrari de extindere SD:</t>
  </si>
  <si>
    <t xml:space="preserve"> - 1 extindere SD DN90, 237 ml cu doua instalatii de racordare</t>
  </si>
  <si>
    <t>1xDN90;2xDN63</t>
  </si>
  <si>
    <t xml:space="preserve"> - 1 extindere SD DN63, 14 ml cu o instalatie de racordare</t>
  </si>
  <si>
    <t xml:space="preserve"> - 1 extindere SD DN63, 19 ml cu o instalatie de racordare</t>
  </si>
  <si>
    <t>Teuri de bransament pentru DN40 mm din PE/pentru DN63 mm, dintre care:</t>
  </si>
  <si>
    <t>Teu bransament 90/63mm (se coteaza diferenta de pret dintre Teu 90/63 si Teu 63/63)</t>
  </si>
  <si>
    <t>Teu bransament 90/40mm (se coteaza diferenta de pret dintre Teu 90/40 si Teu 40/40)</t>
  </si>
  <si>
    <t>Cost standard (primul metru) - L (DN63)</t>
  </si>
  <si>
    <t>Cost unitar (metri suplimentari) - (L-1) (DN43)</t>
  </si>
  <si>
    <t>5,5</t>
  </si>
  <si>
    <t>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</si>
</sst>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s>
  <fonts count="28"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b/>
      <sz val="11"/>
      <name val="Calibri"/>
      <family val="2"/>
      <charset val="238"/>
      <scheme val="minor"/>
    </font>
    <font>
      <b/>
      <sz val="11"/>
      <color rgb="FFFF0000"/>
      <name val="Calibri"/>
      <family val="2"/>
      <charset val="238"/>
      <scheme val="minor"/>
    </font>
    <font>
      <sz val="11"/>
      <color indexed="8"/>
      <name val="Calibri"/>
      <family val="2"/>
      <charset val="1"/>
    </font>
    <font>
      <b/>
      <sz val="11"/>
      <color theme="1"/>
      <name val="Calibri"/>
      <family val="2"/>
      <scheme val="minor"/>
    </font>
    <font>
      <b/>
      <sz val="11"/>
      <name val="Calibri"/>
      <family val="2"/>
      <scheme val="minor"/>
    </font>
    <font>
      <b/>
      <i/>
      <sz val="11"/>
      <name val="Calibri"/>
      <family val="2"/>
      <scheme val="minor"/>
    </font>
    <font>
      <sz val="11"/>
      <name val="Calibri"/>
      <family val="2"/>
      <scheme val="minor"/>
    </font>
    <font>
      <i/>
      <sz val="11"/>
      <color theme="1"/>
      <name val="Calibri"/>
      <family val="2"/>
      <scheme val="minor"/>
    </font>
    <font>
      <i/>
      <sz val="11"/>
      <color rgb="FFFF0000"/>
      <name val="Calibri"/>
      <family val="2"/>
      <scheme val="minor"/>
    </font>
    <font>
      <b/>
      <u/>
      <sz val="11"/>
      <color theme="1"/>
      <name val="Calibri"/>
      <family val="2"/>
      <scheme val="minor"/>
    </font>
    <font>
      <sz val="11"/>
      <color rgb="FFFF000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i/>
      <sz val="11"/>
      <color rgb="FF0070C0"/>
      <name val="Calibri"/>
      <family val="2"/>
      <scheme val="minor"/>
    </font>
    <font>
      <b/>
      <sz val="11"/>
      <color rgb="FFFF0000"/>
      <name val="Calibri"/>
      <family val="2"/>
      <scheme val="minor"/>
    </font>
    <font>
      <sz val="12"/>
      <name val="Times New Roman"/>
      <family val="1"/>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rgb="FFC6EFCE"/>
      </patternFill>
    </fill>
    <fill>
      <patternFill patternType="solid">
        <fgColor rgb="FFF2F2F2"/>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6">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9"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23" fillId="0" borderId="0"/>
    <xf numFmtId="170" fontId="25"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26" fillId="10" borderId="42" applyNumberFormat="0" applyAlignment="0" applyProtection="0"/>
    <xf numFmtId="0" fontId="24" fillId="0" borderId="0"/>
    <xf numFmtId="164" fontId="24" fillId="0" borderId="0" applyFont="0" applyFill="0" applyBorder="0" applyAlignment="0" applyProtection="0"/>
    <xf numFmtId="0" fontId="27" fillId="9" borderId="0" applyNumberFormat="0" applyBorder="0" applyAlignment="0" applyProtection="0"/>
    <xf numFmtId="0" fontId="24" fillId="0" borderId="0"/>
    <xf numFmtId="164" fontId="24" fillId="0" borderId="0" applyFont="0" applyFill="0" applyBorder="0" applyAlignment="0" applyProtection="0"/>
    <xf numFmtId="0" fontId="24" fillId="0" borderId="0"/>
    <xf numFmtId="164" fontId="24" fillId="0" borderId="0" applyFont="0" applyFill="0" applyBorder="0" applyAlignment="0" applyProtection="0"/>
    <xf numFmtId="9" fontId="24" fillId="0" borderId="0" applyFont="0" applyFill="0" applyBorder="0" applyAlignment="0" applyProtection="0"/>
    <xf numFmtId="0" fontId="24" fillId="0" borderId="0"/>
    <xf numFmtId="164" fontId="24" fillId="0" borderId="0" applyFont="0" applyFill="0" applyBorder="0" applyAlignment="0" applyProtection="0"/>
  </cellStyleXfs>
  <cellXfs count="219">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165" fontId="0" fillId="0" borderId="0" xfId="0" applyNumberFormat="1"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0" fontId="1" fillId="0" borderId="16" xfId="0" applyFont="1" applyBorder="1" applyAlignment="1">
      <alignment horizontal="center"/>
    </xf>
    <xf numFmtId="0" fontId="0" fillId="0" borderId="0" xfId="0" quotePrefix="1"/>
    <xf numFmtId="0" fontId="0" fillId="0" borderId="0" xfId="0" quotePrefix="1" applyAlignment="1">
      <alignment horizontal="left"/>
    </xf>
    <xf numFmtId="0" fontId="1" fillId="0" borderId="19" xfId="0" applyFont="1" applyBorder="1" applyAlignment="1">
      <alignment horizontal="center"/>
    </xf>
    <xf numFmtId="43" fontId="1" fillId="0" borderId="8" xfId="1" applyFont="1" applyFill="1" applyBorder="1" applyAlignment="1">
      <alignment horizontal="center"/>
    </xf>
    <xf numFmtId="0" fontId="1" fillId="6" borderId="24" xfId="0" applyFont="1" applyFill="1" applyBorder="1" applyAlignment="1">
      <alignment horizontal="center" vertical="center"/>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43" fontId="1" fillId="0" borderId="7" xfId="1" applyFont="1" applyFill="1" applyBorder="1" applyAlignment="1">
      <alignment horizontal="center" wrapText="1"/>
    </xf>
    <xf numFmtId="0" fontId="3" fillId="0" borderId="21" xfId="0" applyFont="1" applyBorder="1" applyAlignment="1">
      <alignment horizontal="left"/>
    </xf>
    <xf numFmtId="0" fontId="8" fillId="0" borderId="0" xfId="0" applyFont="1"/>
    <xf numFmtId="164" fontId="0" fillId="0" borderId="0" xfId="0" applyNumberFormat="1"/>
    <xf numFmtId="43" fontId="7" fillId="0" borderId="8" xfId="1" applyFont="1" applyFill="1" applyBorder="1" applyAlignment="1">
      <alignment horizontal="center"/>
    </xf>
    <xf numFmtId="43" fontId="0" fillId="0" borderId="0" xfId="1" applyFont="1"/>
    <xf numFmtId="43" fontId="10" fillId="0" borderId="0" xfId="1" applyFont="1" applyAlignment="1">
      <alignment horizontal="right"/>
    </xf>
    <xf numFmtId="0" fontId="10" fillId="0" borderId="0" xfId="0" applyFont="1"/>
    <xf numFmtId="0" fontId="0" fillId="0" borderId="0" xfId="0" applyAlignment="1">
      <alignment horizontal="justify" vertical="center"/>
    </xf>
    <xf numFmtId="0" fontId="0" fillId="0" borderId="0" xfId="0" applyProtection="1">
      <protection locked="0"/>
    </xf>
    <xf numFmtId="43" fontId="10" fillId="0" borderId="0" xfId="1" applyFont="1" applyProtection="1">
      <protection locked="0"/>
    </xf>
    <xf numFmtId="43" fontId="0" fillId="0" borderId="0" xfId="1" applyFont="1" applyProtection="1">
      <protection locked="0"/>
    </xf>
    <xf numFmtId="43" fontId="11" fillId="7" borderId="1" xfId="1" applyFont="1" applyFill="1" applyBorder="1" applyAlignment="1" applyProtection="1">
      <alignment vertical="center"/>
      <protection hidden="1"/>
    </xf>
    <xf numFmtId="43" fontId="11" fillId="7" borderId="1" xfId="1" applyFont="1" applyFill="1" applyBorder="1" applyAlignment="1" applyProtection="1">
      <alignment vertical="center"/>
      <protection locked="0"/>
    </xf>
    <xf numFmtId="43" fontId="13" fillId="7" borderId="1" xfId="1" applyFont="1" applyFill="1" applyBorder="1" applyAlignment="1" applyProtection="1">
      <alignment vertical="center"/>
      <protection locked="0"/>
    </xf>
    <xf numFmtId="49" fontId="10" fillId="0" borderId="0" xfId="0" applyNumberFormat="1" applyFont="1"/>
    <xf numFmtId="43" fontId="15" fillId="0" borderId="0" xfId="1" applyFont="1"/>
    <xf numFmtId="49" fontId="11" fillId="2" borderId="1" xfId="2" applyNumberFormat="1"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protection hidden="1"/>
    </xf>
    <xf numFmtId="0" fontId="11" fillId="2" borderId="1" xfId="0" applyFont="1" applyFill="1" applyBorder="1" applyAlignment="1" applyProtection="1">
      <alignment horizontal="center" vertical="center" wrapText="1"/>
      <protection hidden="1"/>
    </xf>
    <xf numFmtId="43" fontId="11" fillId="2" borderId="1" xfId="1" applyFont="1" applyFill="1" applyBorder="1" applyAlignment="1" applyProtection="1">
      <alignment horizontal="center" vertical="center" wrapText="1"/>
      <protection locked="0"/>
    </xf>
    <xf numFmtId="43" fontId="10" fillId="2" borderId="1" xfId="1" applyFont="1" applyFill="1" applyBorder="1" applyAlignment="1" applyProtection="1">
      <alignment horizontal="center" vertical="center" wrapText="1"/>
      <protection locked="0"/>
    </xf>
    <xf numFmtId="49" fontId="0" fillId="3" borderId="1" xfId="0" applyNumberFormat="1" applyFill="1" applyBorder="1" applyProtection="1">
      <protection hidden="1"/>
    </xf>
    <xf numFmtId="0" fontId="10" fillId="3" borderId="1" xfId="2" applyFont="1" applyFill="1" applyBorder="1" applyAlignment="1" applyProtection="1">
      <alignment horizontal="center" vertical="center" wrapText="1"/>
      <protection hidden="1"/>
    </xf>
    <xf numFmtId="0" fontId="0" fillId="3" borderId="1" xfId="0" applyFill="1" applyBorder="1" applyProtection="1">
      <protection hidden="1"/>
    </xf>
    <xf numFmtId="43" fontId="0" fillId="3" borderId="1" xfId="1" applyFont="1" applyFill="1" applyBorder="1" applyProtection="1">
      <protection hidden="1"/>
    </xf>
    <xf numFmtId="43" fontId="10" fillId="3" borderId="1" xfId="1" applyFont="1" applyFill="1" applyBorder="1" applyProtection="1">
      <protection locked="0"/>
    </xf>
    <xf numFmtId="43" fontId="0" fillId="3" borderId="1" xfId="1" applyFont="1" applyFill="1" applyBorder="1" applyProtection="1">
      <protection locked="0"/>
    </xf>
    <xf numFmtId="49" fontId="10" fillId="8" borderId="1" xfId="2" applyNumberFormat="1" applyFont="1" applyFill="1" applyBorder="1" applyAlignment="1" applyProtection="1">
      <alignment horizontal="center" vertical="center" wrapText="1"/>
      <protection hidden="1"/>
    </xf>
    <xf numFmtId="0" fontId="10" fillId="8" borderId="1" xfId="2" applyFont="1" applyFill="1" applyBorder="1" applyAlignment="1" applyProtection="1">
      <alignment horizontal="left" vertical="center" wrapText="1"/>
      <protection hidden="1"/>
    </xf>
    <xf numFmtId="0" fontId="11" fillId="8" borderId="1" xfId="2" applyFont="1" applyFill="1" applyBorder="1" applyAlignment="1" applyProtection="1">
      <alignment horizontal="center" vertical="center"/>
      <protection hidden="1"/>
    </xf>
    <xf numFmtId="166" fontId="11" fillId="8" borderId="1" xfId="1" applyNumberFormat="1" applyFont="1" applyFill="1" applyBorder="1" applyAlignment="1" applyProtection="1">
      <alignment vertical="center"/>
      <protection hidden="1"/>
    </xf>
    <xf numFmtId="43" fontId="11" fillId="8" borderId="1" xfId="1" applyFont="1" applyFill="1" applyBorder="1" applyAlignment="1" applyProtection="1">
      <alignment vertical="center"/>
      <protection hidden="1"/>
    </xf>
    <xf numFmtId="43" fontId="11" fillId="8" borderId="1" xfId="1" applyFont="1" applyFill="1" applyBorder="1" applyAlignment="1" applyProtection="1">
      <alignment vertical="center"/>
      <protection locked="0"/>
    </xf>
    <xf numFmtId="49" fontId="13" fillId="0" borderId="1" xfId="2" applyNumberFormat="1" applyFont="1" applyBorder="1" applyAlignment="1" applyProtection="1">
      <alignment horizontal="center" vertical="center" wrapText="1"/>
      <protection hidden="1"/>
    </xf>
    <xf numFmtId="0" fontId="14" fillId="0" borderId="1" xfId="2" applyFont="1" applyBorder="1" applyAlignment="1" applyProtection="1">
      <alignment horizontal="left" vertical="center" wrapText="1"/>
      <protection hidden="1"/>
    </xf>
    <xf numFmtId="0" fontId="13" fillId="0" borderId="1" xfId="2" applyFont="1" applyBorder="1" applyAlignment="1" applyProtection="1">
      <alignment horizontal="center" vertical="center"/>
      <protection hidden="1"/>
    </xf>
    <xf numFmtId="166" fontId="13" fillId="0" borderId="1" xfId="1" applyNumberFormat="1" applyFont="1" applyBorder="1" applyAlignment="1" applyProtection="1">
      <alignment vertical="center"/>
      <protection hidden="1"/>
    </xf>
    <xf numFmtId="43" fontId="13" fillId="0" borderId="1" xfId="1" applyFont="1" applyBorder="1" applyAlignment="1" applyProtection="1">
      <alignment vertical="center"/>
      <protection hidden="1"/>
    </xf>
    <xf numFmtId="43" fontId="13" fillId="0" borderId="1" xfId="1" applyFont="1" applyFill="1" applyBorder="1" applyAlignment="1" applyProtection="1">
      <alignment vertical="center"/>
      <protection locked="0"/>
    </xf>
    <xf numFmtId="43" fontId="13" fillId="0" borderId="1" xfId="1" applyFont="1" applyBorder="1" applyAlignment="1" applyProtection="1">
      <alignment vertical="center"/>
      <protection locked="0"/>
    </xf>
    <xf numFmtId="0" fontId="13" fillId="8" borderId="1" xfId="2" applyFont="1" applyFill="1" applyBorder="1" applyAlignment="1" applyProtection="1">
      <alignment horizontal="left" vertical="center" wrapText="1"/>
      <protection hidden="1"/>
    </xf>
    <xf numFmtId="43" fontId="13" fillId="8" borderId="1" xfId="1" applyFont="1" applyFill="1" applyBorder="1" applyAlignment="1" applyProtection="1">
      <alignment vertical="center"/>
      <protection hidden="1"/>
    </xf>
    <xf numFmtId="43" fontId="13" fillId="8" borderId="1" xfId="1" applyFont="1" applyFill="1" applyBorder="1" applyAlignment="1" applyProtection="1">
      <alignment vertical="center"/>
      <protection locked="0"/>
    </xf>
    <xf numFmtId="49" fontId="10" fillId="3" borderId="1" xfId="0" applyNumberFormat="1" applyFont="1" applyFill="1" applyBorder="1" applyProtection="1">
      <protection hidden="1"/>
    </xf>
    <xf numFmtId="0" fontId="10" fillId="3" borderId="1" xfId="0" applyFont="1" applyFill="1" applyBorder="1" applyProtection="1">
      <protection hidden="1"/>
    </xf>
    <xf numFmtId="166" fontId="10" fillId="3" borderId="1" xfId="0" applyNumberFormat="1" applyFont="1" applyFill="1" applyBorder="1" applyProtection="1">
      <protection hidden="1"/>
    </xf>
    <xf numFmtId="43" fontId="10" fillId="3" borderId="1" xfId="1" applyFont="1" applyFill="1" applyBorder="1" applyProtection="1">
      <protection hidden="1"/>
    </xf>
    <xf numFmtId="49" fontId="11" fillId="8" borderId="1" xfId="2" applyNumberFormat="1" applyFont="1" applyFill="1" applyBorder="1" applyAlignment="1" applyProtection="1">
      <alignment horizontal="center" vertical="center" wrapText="1"/>
      <protection hidden="1"/>
    </xf>
    <xf numFmtId="0" fontId="11" fillId="8" borderId="1" xfId="2" applyFont="1" applyFill="1" applyBorder="1" applyAlignment="1" applyProtection="1">
      <alignment horizontal="left" vertical="center" wrapText="1"/>
      <protection hidden="1"/>
    </xf>
    <xf numFmtId="0" fontId="13" fillId="8" borderId="1" xfId="2" applyFont="1" applyFill="1" applyBorder="1" applyAlignment="1" applyProtection="1">
      <alignment horizontal="center" vertical="center"/>
      <protection hidden="1"/>
    </xf>
    <xf numFmtId="0" fontId="18" fillId="8" borderId="1" xfId="2" applyFont="1" applyFill="1" applyBorder="1" applyAlignment="1" applyProtection="1">
      <alignment horizontal="left" vertical="center" wrapText="1"/>
      <protection hidden="1"/>
    </xf>
    <xf numFmtId="0" fontId="14" fillId="0" borderId="1" xfId="2" applyFont="1" applyBorder="1" applyAlignment="1" applyProtection="1">
      <alignment horizontal="left" vertical="center" wrapText="1" indent="3"/>
      <protection hidden="1"/>
    </xf>
    <xf numFmtId="0" fontId="13" fillId="0" borderId="1" xfId="2" applyFont="1" applyBorder="1" applyAlignment="1" applyProtection="1">
      <alignment horizontal="left" vertical="center" wrapText="1"/>
      <protection hidden="1"/>
    </xf>
    <xf numFmtId="0" fontId="0" fillId="0" borderId="1" xfId="2" applyFont="1" applyBorder="1" applyAlignment="1" applyProtection="1">
      <alignment horizontal="left" vertical="center" wrapText="1"/>
      <protection hidden="1"/>
    </xf>
    <xf numFmtId="49" fontId="11" fillId="0" borderId="1" xfId="2" applyNumberFormat="1" applyFont="1" applyBorder="1" applyAlignment="1" applyProtection="1">
      <alignment horizontal="center" vertical="center" wrapText="1"/>
      <protection hidden="1"/>
    </xf>
    <xf numFmtId="0" fontId="11" fillId="0" borderId="1" xfId="0" applyFont="1" applyBorder="1" applyAlignment="1" applyProtection="1">
      <alignment wrapText="1"/>
      <protection hidden="1"/>
    </xf>
    <xf numFmtId="0" fontId="0" fillId="0" borderId="1" xfId="0" applyBorder="1" applyProtection="1">
      <protection hidden="1"/>
    </xf>
    <xf numFmtId="43" fontId="10" fillId="0" borderId="1" xfId="1" applyFont="1" applyFill="1" applyBorder="1" applyProtection="1">
      <protection locked="0"/>
    </xf>
    <xf numFmtId="43" fontId="10" fillId="0" borderId="1" xfId="1" applyFont="1" applyBorder="1" applyProtection="1">
      <protection locked="0"/>
    </xf>
    <xf numFmtId="43" fontId="13" fillId="0" borderId="1" xfId="1" applyFont="1" applyFill="1" applyBorder="1" applyAlignment="1" applyProtection="1">
      <alignment vertical="center"/>
      <protection hidden="1"/>
    </xf>
    <xf numFmtId="0" fontId="13" fillId="0" borderId="1" xfId="0" applyFont="1" applyBorder="1" applyAlignment="1" applyProtection="1">
      <alignment wrapText="1"/>
      <protection hidden="1"/>
    </xf>
    <xf numFmtId="0" fontId="0" fillId="0" borderId="1" xfId="0" applyBorder="1" applyAlignment="1" applyProtection="1">
      <alignment wrapText="1"/>
      <protection hidden="1"/>
    </xf>
    <xf numFmtId="43" fontId="0" fillId="0" borderId="1" xfId="1" applyFont="1" applyBorder="1" applyAlignment="1" applyProtection="1">
      <alignment vertical="center"/>
      <protection hidden="1"/>
    </xf>
    <xf numFmtId="0" fontId="0" fillId="0" borderId="1" xfId="0" applyBorder="1" applyAlignment="1">
      <alignment horizontal="left"/>
    </xf>
    <xf numFmtId="43" fontId="2" fillId="0" borderId="1" xfId="1" applyFont="1" applyBorder="1" applyAlignment="1" applyProtection="1">
      <alignment vertical="center"/>
      <protection hidden="1"/>
    </xf>
    <xf numFmtId="0" fontId="0" fillId="0" borderId="1" xfId="2" applyFont="1" applyBorder="1" applyAlignment="1" applyProtection="1">
      <alignment horizontal="left" vertical="center" wrapText="1"/>
      <protection locked="0"/>
    </xf>
    <xf numFmtId="0" fontId="13" fillId="0" borderId="1" xfId="2" applyFont="1" applyBorder="1" applyAlignment="1" applyProtection="1">
      <alignment horizontal="center" vertical="center"/>
      <protection locked="0"/>
    </xf>
    <xf numFmtId="43" fontId="0" fillId="0" borderId="1" xfId="1" applyFont="1" applyBorder="1" applyProtection="1">
      <protection locked="0"/>
    </xf>
    <xf numFmtId="49" fontId="0" fillId="0" borderId="0" xfId="0" applyNumberFormat="1" applyProtection="1">
      <protection locked="0"/>
    </xf>
    <xf numFmtId="0" fontId="17" fillId="0" borderId="0" xfId="2" applyFont="1" applyAlignment="1" applyProtection="1">
      <alignment horizontal="left" vertical="center" wrapText="1"/>
      <protection locked="0"/>
    </xf>
    <xf numFmtId="0" fontId="13" fillId="0" borderId="0" xfId="2" applyFont="1" applyAlignment="1" applyProtection="1">
      <alignment horizontal="center" vertical="center"/>
      <protection locked="0"/>
    </xf>
    <xf numFmtId="3" fontId="13" fillId="0" borderId="0" xfId="0" applyNumberFormat="1" applyFont="1" applyAlignment="1" applyProtection="1">
      <alignment vertical="center"/>
      <protection locked="0"/>
    </xf>
    <xf numFmtId="43" fontId="13" fillId="0" borderId="0" xfId="1" applyFont="1" applyAlignment="1" applyProtection="1">
      <alignment vertical="center"/>
      <protection locked="0"/>
    </xf>
    <xf numFmtId="49" fontId="11" fillId="0" borderId="0" xfId="2" applyNumberFormat="1" applyFont="1" applyAlignment="1" applyProtection="1">
      <alignment horizontal="center" vertical="center" wrapText="1"/>
      <protection hidden="1"/>
    </xf>
    <xf numFmtId="0" fontId="11" fillId="0" borderId="0" xfId="2" applyFont="1" applyAlignment="1" applyProtection="1">
      <alignment horizontal="left" vertical="center" wrapText="1"/>
      <protection hidden="1"/>
    </xf>
    <xf numFmtId="0" fontId="13" fillId="0" borderId="0" xfId="2" applyFont="1" applyAlignment="1" applyProtection="1">
      <alignment horizontal="center" vertical="center"/>
      <protection hidden="1"/>
    </xf>
    <xf numFmtId="166" fontId="11" fillId="0" borderId="0" xfId="1" applyNumberFormat="1" applyFont="1" applyFill="1" applyBorder="1" applyAlignment="1" applyProtection="1">
      <alignment vertical="center"/>
      <protection hidden="1"/>
    </xf>
    <xf numFmtId="43" fontId="11" fillId="0" borderId="0" xfId="1" applyFont="1" applyFill="1" applyBorder="1" applyAlignment="1" applyProtection="1">
      <alignment vertical="center"/>
      <protection hidden="1"/>
    </xf>
    <xf numFmtId="43" fontId="11" fillId="0" borderId="0" xfId="1" applyFont="1" applyFill="1" applyBorder="1" applyAlignment="1" applyProtection="1">
      <alignment vertical="center"/>
      <protection locked="0"/>
    </xf>
    <xf numFmtId="49" fontId="0" fillId="0" borderId="0" xfId="0" applyNumberFormat="1"/>
    <xf numFmtId="43" fontId="10" fillId="0" borderId="0" xfId="1" applyFont="1"/>
    <xf numFmtId="43" fontId="0" fillId="0" borderId="0" xfId="1" applyFont="1" applyAlignment="1">
      <alignment horizontal="left"/>
    </xf>
    <xf numFmtId="49" fontId="10" fillId="0" borderId="0" xfId="0" applyNumberFormat="1" applyFont="1" applyAlignment="1">
      <alignment horizontal="left" wrapText="1"/>
    </xf>
    <xf numFmtId="43" fontId="10" fillId="0" borderId="0" xfId="1" applyFont="1" applyAlignment="1">
      <alignment horizontal="left"/>
    </xf>
    <xf numFmtId="0" fontId="20" fillId="0" borderId="0" xfId="0" applyFont="1" applyAlignment="1">
      <alignment horizontal="left"/>
    </xf>
    <xf numFmtId="164" fontId="10" fillId="6" borderId="0" xfId="0" applyNumberFormat="1" applyFont="1" applyFill="1"/>
    <xf numFmtId="0" fontId="18" fillId="0" borderId="0" xfId="0" applyFont="1"/>
    <xf numFmtId="43" fontId="18" fillId="0" borderId="0" xfId="1" applyFont="1"/>
    <xf numFmtId="0" fontId="20" fillId="0" borderId="0" xfId="0" applyFont="1" applyAlignment="1">
      <alignment horizontal="center"/>
    </xf>
    <xf numFmtId="43" fontId="0" fillId="0" borderId="0" xfId="1" applyFont="1" applyFill="1" applyBorder="1" applyAlignment="1">
      <alignment horizontal="left"/>
    </xf>
    <xf numFmtId="43" fontId="10" fillId="0" borderId="0" xfId="1" applyFont="1" applyFill="1" applyBorder="1"/>
    <xf numFmtId="43" fontId="0" fillId="0" borderId="0" xfId="1" applyFont="1" applyFill="1" applyBorder="1"/>
    <xf numFmtId="4" fontId="11" fillId="0" borderId="0" xfId="0" applyNumberFormat="1" applyFont="1" applyAlignment="1" applyProtection="1">
      <alignment vertical="center"/>
      <protection locked="0"/>
    </xf>
    <xf numFmtId="49" fontId="10" fillId="0" borderId="0" xfId="0" applyNumberFormat="1" applyFont="1" applyAlignment="1" applyProtection="1">
      <alignment horizontal="center"/>
      <protection locked="0"/>
    </xf>
    <xf numFmtId="49" fontId="10"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protection locked="0"/>
    </xf>
    <xf numFmtId="0" fontId="21" fillId="0" borderId="0" xfId="0" applyFont="1" applyAlignment="1">
      <alignment vertical="top" wrapText="1"/>
    </xf>
    <xf numFmtId="43" fontId="21" fillId="0" borderId="0" xfId="1" applyFont="1" applyAlignment="1">
      <alignment vertical="top" wrapText="1"/>
    </xf>
    <xf numFmtId="43" fontId="0" fillId="0" borderId="1" xfId="1" applyFont="1" applyFill="1" applyBorder="1"/>
    <xf numFmtId="0" fontId="0" fillId="0" borderId="1" xfId="0" applyBorder="1" applyAlignment="1">
      <alignment horizontal="center"/>
    </xf>
    <xf numFmtId="0" fontId="14" fillId="0" borderId="1" xfId="0" applyFont="1" applyBorder="1" applyAlignment="1">
      <alignment horizontal="center"/>
    </xf>
    <xf numFmtId="2" fontId="14" fillId="0" borderId="1" xfId="0" applyNumberFormat="1" applyFont="1" applyBorder="1" applyAlignment="1">
      <alignment horizontal="center"/>
    </xf>
    <xf numFmtId="0" fontId="0" fillId="0" borderId="1" xfId="0" applyBorder="1"/>
    <xf numFmtId="0" fontId="15" fillId="0" borderId="0" xfId="0" applyFont="1"/>
    <xf numFmtId="0" fontId="0" fillId="0" borderId="1" xfId="0" quotePrefix="1" applyBorder="1"/>
    <xf numFmtId="0" fontId="11" fillId="0" borderId="0" xfId="0" applyFont="1"/>
    <xf numFmtId="0" fontId="11" fillId="0" borderId="0" xfId="0" applyFont="1" applyAlignment="1">
      <alignment horizontal="center"/>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2" fillId="5" borderId="1" xfId="0" applyFont="1" applyFill="1" applyBorder="1" applyAlignment="1">
      <alignment horizontal="center"/>
    </xf>
    <xf numFmtId="43" fontId="12" fillId="5" borderId="1" xfId="1" applyFont="1" applyFill="1" applyBorder="1" applyAlignment="1">
      <alignment horizontal="center"/>
    </xf>
    <xf numFmtId="0" fontId="13" fillId="0" borderId="1" xfId="0" applyFont="1" applyBorder="1" applyAlignment="1">
      <alignment horizontal="center"/>
    </xf>
    <xf numFmtId="0" fontId="14" fillId="0" borderId="1" xfId="2" applyFont="1" applyBorder="1" applyAlignment="1" applyProtection="1">
      <alignment horizontal="center" vertical="center" wrapText="1"/>
      <protection hidden="1"/>
    </xf>
    <xf numFmtId="0" fontId="10" fillId="0" borderId="0" xfId="0" applyFont="1" applyAlignment="1" applyProtection="1">
      <alignment horizontal="center"/>
      <protection locked="0"/>
    </xf>
    <xf numFmtId="0" fontId="11" fillId="0" borderId="0" xfId="0" applyFont="1" applyAlignment="1">
      <alignment horizontal="left"/>
    </xf>
    <xf numFmtId="0" fontId="10" fillId="0" borderId="0" xfId="0" applyFont="1" applyAlignment="1" applyProtection="1">
      <alignment horizontal="left" vertical="center"/>
      <protection locked="0"/>
    </xf>
    <xf numFmtId="9" fontId="0" fillId="0" borderId="1" xfId="0" applyNumberFormat="1" applyBorder="1" applyAlignment="1">
      <alignment horizontal="center"/>
    </xf>
    <xf numFmtId="43" fontId="11" fillId="4" borderId="1" xfId="1" applyFont="1" applyFill="1" applyBorder="1" applyAlignment="1">
      <alignment horizontal="center" vertical="center" wrapText="1"/>
    </xf>
    <xf numFmtId="43" fontId="11" fillId="0" borderId="0" xfId="1" applyFont="1"/>
    <xf numFmtId="9" fontId="10" fillId="0" borderId="1" xfId="6" applyFont="1" applyFill="1" applyBorder="1" applyAlignment="1">
      <alignment horizontal="center"/>
    </xf>
    <xf numFmtId="43" fontId="7" fillId="6" borderId="13" xfId="1" applyFont="1" applyFill="1" applyBorder="1" applyAlignment="1">
      <alignment wrapText="1"/>
    </xf>
    <xf numFmtId="43" fontId="7" fillId="6" borderId="7" xfId="1" applyFont="1" applyFill="1" applyBorder="1" applyAlignment="1">
      <alignment horizontal="center" vertical="center"/>
    </xf>
    <xf numFmtId="0" fontId="1" fillId="6" borderId="7" xfId="0" applyFont="1" applyFill="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168" fontId="16" fillId="0" borderId="15" xfId="0" applyNumberFormat="1" applyFont="1" applyBorder="1" applyAlignment="1" applyProtection="1">
      <alignment horizontal="center"/>
      <protection locked="0"/>
    </xf>
    <xf numFmtId="168" fontId="16" fillId="0" borderId="16" xfId="0" applyNumberFormat="1" applyFont="1" applyBorder="1" applyAlignment="1" applyProtection="1">
      <alignment horizontal="center"/>
      <protection locked="0"/>
    </xf>
    <xf numFmtId="168" fontId="16" fillId="0" borderId="19" xfId="0" applyNumberFormat="1" applyFont="1" applyBorder="1" applyAlignment="1" applyProtection="1">
      <alignment horizontal="center"/>
      <protection locked="0"/>
    </xf>
    <xf numFmtId="169" fontId="16" fillId="0" borderId="15" xfId="0" applyNumberFormat="1" applyFont="1" applyBorder="1" applyAlignment="1" applyProtection="1">
      <alignment horizontal="center"/>
      <protection locked="0"/>
    </xf>
    <xf numFmtId="169" fontId="16" fillId="0" borderId="16" xfId="0" applyNumberFormat="1" applyFont="1" applyBorder="1" applyAlignment="1" applyProtection="1">
      <alignment horizontal="center"/>
      <protection locked="0"/>
    </xf>
    <xf numFmtId="169" fontId="16" fillId="0" borderId="19" xfId="0" applyNumberFormat="1" applyFont="1" applyBorder="1" applyAlignment="1" applyProtection="1">
      <alignment horizontal="center"/>
      <protection locked="0"/>
    </xf>
    <xf numFmtId="0" fontId="14" fillId="0" borderId="0" xfId="0" applyFont="1" applyAlignment="1" applyProtection="1">
      <alignment horizontal="left" vertical="center" wrapText="1"/>
      <protection locked="0"/>
    </xf>
    <xf numFmtId="0" fontId="14" fillId="0" borderId="0" xfId="0" applyFont="1" applyAlignment="1">
      <alignment horizontal="left" vertical="center" wrapText="1"/>
    </xf>
    <xf numFmtId="43" fontId="7" fillId="6" borderId="13" xfId="1" applyFont="1" applyFill="1" applyBorder="1" applyAlignment="1">
      <alignment horizontal="left" vertical="center" wrapText="1"/>
    </xf>
    <xf numFmtId="43" fontId="7" fillId="6" borderId="13" xfId="1" applyFont="1" applyFill="1" applyBorder="1" applyAlignment="1">
      <alignment horizontal="center" wrapText="1"/>
    </xf>
  </cellXfs>
  <cellStyles count="26">
    <cellStyle name="Calculation 2" xfId="15" xr:uid="{4A4DF40E-5019-41EE-B552-100E0CD603D6}"/>
    <cellStyle name="Comma" xfId="1" builtinId="3"/>
    <cellStyle name="Comma 2" xfId="5" xr:uid="{05D080CC-ACDA-4245-AD1A-F8C241EE22DE}"/>
    <cellStyle name="Comma 2 2" xfId="8" xr:uid="{B8F1C302-59F2-4DFD-9990-EC3771F8BBE9}"/>
    <cellStyle name="Comma 3" xfId="3" xr:uid="{37B91B21-D4F2-4803-AA2E-EF4C8F282540}"/>
    <cellStyle name="Comma 3 2" xfId="10" xr:uid="{1736C031-B8BC-4D24-9DB1-763EAA37843A}"/>
    <cellStyle name="Comma 4" xfId="17" xr:uid="{F1B416E0-649A-4725-9B51-BFB9CBB5F1FF}"/>
    <cellStyle name="Comma 5" xfId="14" xr:uid="{559FDA71-0108-4E00-ADB4-C4C320995A31}"/>
    <cellStyle name="Comma 6" xfId="20" xr:uid="{85F1DFF0-8028-492C-9B41-2FDA5B417E40}"/>
    <cellStyle name="Comma 7" xfId="22" xr:uid="{5DA43036-CBB5-4D4D-8D46-1680AE420248}"/>
    <cellStyle name="Comma 8" xfId="25" xr:uid="{0D8708C0-BBFE-4D7F-8B3F-83C3891DFDC9}"/>
    <cellStyle name="Comma 9" xfId="7" xr:uid="{BB106E4E-DBA4-44DD-A9B3-EFD92336BDF1}"/>
    <cellStyle name="Excel Built-in Normal" xfId="4" xr:uid="{3C8DC052-16D1-4873-98F6-0BEF96619335}"/>
    <cellStyle name="Good 2" xfId="18" xr:uid="{77A01590-BB99-4F0F-B65A-F61599DF47C4}"/>
    <cellStyle name="Normal" xfId="0" builtinId="0"/>
    <cellStyle name="Normal 2" xfId="2" xr:uid="{0D093794-0102-4ED4-97CB-3F9A3B1CB925}"/>
    <cellStyle name="Normal 2 2" xfId="11" xr:uid="{060756AC-ECD3-4C3F-80DB-69B7A4507AC0}"/>
    <cellStyle name="Normal 3" xfId="9" xr:uid="{CA8DF6DB-F6E4-4A90-8B2D-AF812E8C6835}"/>
    <cellStyle name="Normal 4" xfId="16" xr:uid="{F9B822CE-6B83-45BC-ABDD-6036A0A57BF9}"/>
    <cellStyle name="Normal 5" xfId="12" xr:uid="{F044F176-D07A-46C5-8E7D-4278E2209301}"/>
    <cellStyle name="Normal 6" xfId="19" xr:uid="{3AEDD64C-01FC-4A87-9645-0F279FE4ABC9}"/>
    <cellStyle name="Normal 7" xfId="13" xr:uid="{E26EC62E-90CC-4810-82F3-0DFA5654CBD1}"/>
    <cellStyle name="Normal 8" xfId="21" xr:uid="{DDF93D08-038A-4D27-B5B3-4B8220BC6EB2}"/>
    <cellStyle name="Normal 9" xfId="24" xr:uid="{1D258636-F404-46C5-904E-E895908FE52B}"/>
    <cellStyle name="Percent" xfId="6" builtinId="5"/>
    <cellStyle name="Percent 2" xfId="23" xr:uid="{D8625364-7AA7-4FF4-B7C2-59346159EC06}"/>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zoomScaleNormal="100" workbookViewId="0">
      <selection activeCell="A17" sqref="A17"/>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192" t="s">
        <v>9</v>
      </c>
      <c r="B1" s="192"/>
      <c r="H1" t="s">
        <v>53</v>
      </c>
    </row>
    <row r="3" spans="1:19" x14ac:dyDescent="0.3">
      <c r="A3" s="1" t="s">
        <v>8</v>
      </c>
    </row>
    <row r="4" spans="1:19" s="74" customFormat="1" x14ac:dyDescent="0.3">
      <c r="A4" s="74" t="s">
        <v>163</v>
      </c>
      <c r="B4" s="74" t="s">
        <v>251</v>
      </c>
    </row>
    <row r="5" spans="1:19" ht="15" thickBot="1" x14ac:dyDescent="0.35">
      <c r="K5" s="195"/>
      <c r="L5" s="195"/>
      <c r="M5" s="195"/>
      <c r="N5" s="195"/>
      <c r="O5" s="195"/>
      <c r="P5" s="195"/>
      <c r="Q5" s="195"/>
      <c r="R5" s="195"/>
      <c r="S5" s="195"/>
    </row>
    <row r="6" spans="1:19" ht="28.5" customHeight="1" thickBot="1" x14ac:dyDescent="0.35">
      <c r="A6" s="197" t="s">
        <v>0</v>
      </c>
      <c r="B6" s="199" t="s">
        <v>1</v>
      </c>
      <c r="C6" s="193" t="s">
        <v>10</v>
      </c>
      <c r="D6" s="194"/>
      <c r="E6" s="193" t="s">
        <v>11</v>
      </c>
      <c r="F6" s="196"/>
      <c r="G6" s="196"/>
      <c r="H6" s="194"/>
      <c r="K6" s="2"/>
    </row>
    <row r="7" spans="1:19" ht="15" thickBot="1" x14ac:dyDescent="0.35">
      <c r="A7" s="198"/>
      <c r="B7" s="200"/>
      <c r="C7" s="47" t="s">
        <v>2</v>
      </c>
      <c r="D7" s="51" t="s">
        <v>3</v>
      </c>
      <c r="E7" s="47" t="s">
        <v>4</v>
      </c>
      <c r="F7" s="48" t="s">
        <v>5</v>
      </c>
      <c r="G7" s="48" t="s">
        <v>24</v>
      </c>
      <c r="H7" s="49" t="s">
        <v>7</v>
      </c>
      <c r="K7" s="2"/>
    </row>
    <row r="8" spans="1:19" s="3" customFormat="1" ht="15" thickBot="1" x14ac:dyDescent="0.35">
      <c r="A8" s="52" t="s">
        <v>119</v>
      </c>
      <c r="B8" s="53" t="s">
        <v>249</v>
      </c>
      <c r="C8" s="54">
        <v>3</v>
      </c>
      <c r="D8" s="55"/>
      <c r="E8" s="54">
        <v>5</v>
      </c>
      <c r="F8" s="56">
        <v>3</v>
      </c>
      <c r="G8" s="56">
        <v>1</v>
      </c>
      <c r="H8" s="55">
        <v>1</v>
      </c>
    </row>
    <row r="9" spans="1:19" ht="15" thickBot="1" x14ac:dyDescent="0.35">
      <c r="A9" s="57" t="s">
        <v>63</v>
      </c>
      <c r="B9" s="58"/>
      <c r="C9" s="59">
        <f t="shared" ref="C9:D9" si="0">SUM(C8:C8)</f>
        <v>3</v>
      </c>
      <c r="D9" s="59">
        <f t="shared" si="0"/>
        <v>0</v>
      </c>
      <c r="E9" s="59">
        <f>SUM(E8:E8)</f>
        <v>5</v>
      </c>
      <c r="F9" s="59">
        <f>SUM(F8:F8)</f>
        <v>3</v>
      </c>
      <c r="G9" s="59">
        <f>SUM(G8:G8)</f>
        <v>1</v>
      </c>
      <c r="H9" s="62">
        <f>SUM(H8:H8)</f>
        <v>1</v>
      </c>
      <c r="K9" s="69">
        <f>SUM(F9:H9)</f>
        <v>5</v>
      </c>
    </row>
    <row r="11" spans="1:19" x14ac:dyDescent="0.3">
      <c r="A11" s="50" t="s">
        <v>97</v>
      </c>
    </row>
    <row r="13" spans="1:19" x14ac:dyDescent="0.3">
      <c r="A13" s="60" t="s">
        <v>252</v>
      </c>
    </row>
    <row r="14" spans="1:19" x14ac:dyDescent="0.3">
      <c r="A14" s="60" t="s">
        <v>253</v>
      </c>
    </row>
    <row r="15" spans="1:19" x14ac:dyDescent="0.3">
      <c r="A15" s="60" t="s">
        <v>255</v>
      </c>
    </row>
    <row r="16" spans="1:19" x14ac:dyDescent="0.3">
      <c r="A16" s="60" t="s">
        <v>256</v>
      </c>
    </row>
    <row r="17" spans="1:1" x14ac:dyDescent="0.3">
      <c r="A17" s="60"/>
    </row>
    <row r="18" spans="1:1" x14ac:dyDescent="0.3">
      <c r="A18" s="60"/>
    </row>
    <row r="19" spans="1:1" x14ac:dyDescent="0.3">
      <c r="A19" s="60"/>
    </row>
    <row r="20" spans="1:1" x14ac:dyDescent="0.3">
      <c r="A20" s="60"/>
    </row>
    <row r="21" spans="1:1" x14ac:dyDescent="0.3">
      <c r="A21" s="50"/>
    </row>
  </sheetData>
  <mergeCells count="6">
    <mergeCell ref="A1:B1"/>
    <mergeCell ref="C6:D6"/>
    <mergeCell ref="K5:S5"/>
    <mergeCell ref="E6:H6"/>
    <mergeCell ref="A6:A7"/>
    <mergeCell ref="B6:B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31" zoomScaleNormal="100" workbookViewId="0">
      <selection activeCell="D49" sqref="D49"/>
    </sheetView>
  </sheetViews>
  <sheetFormatPr defaultRowHeight="14.4" x14ac:dyDescent="0.3"/>
  <cols>
    <col min="1" max="2" width="16.109375" customWidth="1"/>
    <col min="3" max="3" width="20.109375" customWidth="1"/>
    <col min="4" max="4" width="22.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119</v>
      </c>
    </row>
    <row r="6" spans="1:9" x14ac:dyDescent="0.3">
      <c r="A6" s="1" t="s">
        <v>15</v>
      </c>
      <c r="B6" s="1"/>
      <c r="D6" s="61" t="s">
        <v>249</v>
      </c>
    </row>
    <row r="7" spans="1:9" x14ac:dyDescent="0.3">
      <c r="A7" s="1" t="s">
        <v>16</v>
      </c>
      <c r="B7" s="1"/>
      <c r="D7" s="25" t="str">
        <f>Centralizator!B4</f>
        <v>MEGA_CT_2025_060_LOT4</v>
      </c>
    </row>
    <row r="8" spans="1:9" x14ac:dyDescent="0.3">
      <c r="A8" s="1" t="s">
        <v>17</v>
      </c>
      <c r="B8" s="1"/>
      <c r="D8" s="26">
        <v>45943</v>
      </c>
    </row>
    <row r="9" spans="1:9" x14ac:dyDescent="0.3">
      <c r="A9" s="1" t="s">
        <v>18</v>
      </c>
      <c r="B9" s="1"/>
      <c r="D9" s="26">
        <v>45968</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06" t="s">
        <v>20</v>
      </c>
      <c r="B13" s="207"/>
      <c r="C13" s="27" t="s">
        <v>27</v>
      </c>
      <c r="D13" s="207" t="s">
        <v>26</v>
      </c>
      <c r="E13" s="207"/>
      <c r="F13" s="207"/>
      <c r="G13" s="207"/>
      <c r="H13" s="208"/>
      <c r="I13" s="4"/>
    </row>
    <row r="14" spans="1:9" x14ac:dyDescent="0.3">
      <c r="A14" s="8" t="s">
        <v>2</v>
      </c>
      <c r="B14" s="20" t="s">
        <v>3</v>
      </c>
      <c r="C14" s="28" t="s">
        <v>4</v>
      </c>
      <c r="D14" s="15" t="s">
        <v>5</v>
      </c>
      <c r="E14" s="9" t="s">
        <v>6</v>
      </c>
      <c r="F14" s="10" t="s">
        <v>7</v>
      </c>
      <c r="G14" s="10" t="s">
        <v>24</v>
      </c>
      <c r="H14" s="10" t="s">
        <v>25</v>
      </c>
      <c r="I14" s="4"/>
    </row>
    <row r="15" spans="1:9" ht="15" thickBot="1" x14ac:dyDescent="0.35">
      <c r="A15" s="191">
        <f>Centralizator!C9</f>
        <v>3</v>
      </c>
      <c r="B15" s="21">
        <f>Centralizator!D9</f>
        <v>0</v>
      </c>
      <c r="C15" s="64">
        <f>Centralizator!E9</f>
        <v>5</v>
      </c>
      <c r="D15" s="16">
        <f>Centralizator!F9</f>
        <v>3</v>
      </c>
      <c r="E15" s="6"/>
      <c r="F15" s="7">
        <f>Centralizator!H9</f>
        <v>1</v>
      </c>
      <c r="G15" s="7">
        <f>Centralizator!G9</f>
        <v>1</v>
      </c>
      <c r="H15" s="7"/>
      <c r="I15" s="3"/>
    </row>
    <row r="16" spans="1:9" x14ac:dyDescent="0.3">
      <c r="A16" s="29"/>
      <c r="B16" s="29"/>
      <c r="C16" s="29"/>
      <c r="D16" s="29"/>
      <c r="E16" s="29"/>
      <c r="F16" s="29"/>
      <c r="G16" s="29"/>
      <c r="H16" s="29"/>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01" t="s">
        <v>22</v>
      </c>
      <c r="B19" s="202"/>
      <c r="C19" s="202"/>
      <c r="D19" s="202"/>
      <c r="E19" s="202"/>
      <c r="F19" s="202"/>
      <c r="G19" s="202"/>
      <c r="H19" s="202"/>
      <c r="I19" s="202"/>
      <c r="J19" s="203"/>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7"/>
      <c r="B21" s="218">
        <v>2</v>
      </c>
      <c r="C21" s="63"/>
      <c r="D21" s="189">
        <v>1</v>
      </c>
      <c r="E21" s="41">
        <v>0</v>
      </c>
      <c r="F21" s="41">
        <v>0</v>
      </c>
      <c r="G21" s="41">
        <v>0</v>
      </c>
      <c r="H21" s="41">
        <v>0</v>
      </c>
      <c r="I21" s="41">
        <v>0</v>
      </c>
      <c r="J21" s="42">
        <v>0</v>
      </c>
    </row>
    <row r="22" spans="1:10" ht="15" thickBot="1" x14ac:dyDescent="0.35">
      <c r="A22" s="23"/>
      <c r="B22" s="68"/>
      <c r="C22" s="31"/>
      <c r="D22" s="31"/>
      <c r="E22" s="31"/>
      <c r="F22" s="31"/>
      <c r="G22" s="31"/>
      <c r="H22" s="31"/>
      <c r="I22" s="31"/>
      <c r="J22" s="32"/>
    </row>
    <row r="23" spans="1:10" ht="15" thickBot="1" x14ac:dyDescent="0.35">
      <c r="A23" s="201" t="s">
        <v>37</v>
      </c>
      <c r="B23" s="202"/>
      <c r="C23" s="202"/>
      <c r="D23" s="202"/>
      <c r="E23" s="202"/>
      <c r="F23" s="202"/>
      <c r="G23" s="202"/>
      <c r="H23" s="202"/>
      <c r="I23" s="202"/>
      <c r="J23" s="203"/>
    </row>
    <row r="24" spans="1:10" x14ac:dyDescent="0.3">
      <c r="A24" s="11">
        <v>40</v>
      </c>
      <c r="B24" s="17">
        <v>63</v>
      </c>
      <c r="C24" s="12" t="s">
        <v>110</v>
      </c>
      <c r="D24" s="12">
        <v>90</v>
      </c>
      <c r="E24" s="12">
        <v>110</v>
      </c>
      <c r="F24" s="12">
        <v>125</v>
      </c>
      <c r="G24" s="12">
        <v>160</v>
      </c>
      <c r="H24" s="12">
        <v>180</v>
      </c>
      <c r="I24" s="12">
        <v>200</v>
      </c>
      <c r="J24" s="13">
        <v>250</v>
      </c>
    </row>
    <row r="25" spans="1:10" ht="15" thickBot="1" x14ac:dyDescent="0.35">
      <c r="A25" s="67"/>
      <c r="B25" s="217">
        <v>33</v>
      </c>
      <c r="C25" s="71"/>
      <c r="D25" s="189">
        <v>237</v>
      </c>
      <c r="E25" s="41">
        <v>0</v>
      </c>
      <c r="F25" s="41">
        <v>0</v>
      </c>
      <c r="G25" s="41">
        <v>0</v>
      </c>
      <c r="H25" s="41">
        <v>0</v>
      </c>
      <c r="I25" s="41">
        <v>0</v>
      </c>
      <c r="J25" s="42">
        <v>0</v>
      </c>
    </row>
    <row r="26" spans="1:10" ht="15" thickBot="1" x14ac:dyDescent="0.35">
      <c r="A26" s="3"/>
      <c r="B26" s="68"/>
      <c r="C26" s="3"/>
      <c r="D26" s="3"/>
      <c r="E26" s="3"/>
      <c r="F26" s="3"/>
      <c r="G26" s="3"/>
      <c r="H26" s="3"/>
      <c r="I26" s="3"/>
      <c r="J26" s="3"/>
    </row>
    <row r="27" spans="1:10" ht="15" thickBot="1" x14ac:dyDescent="0.35">
      <c r="A27" s="201" t="s">
        <v>23</v>
      </c>
      <c r="B27" s="202"/>
      <c r="C27" s="202"/>
      <c r="D27" s="202"/>
      <c r="E27" s="202"/>
      <c r="F27" s="202"/>
      <c r="G27" s="202"/>
      <c r="H27" s="202"/>
      <c r="I27" s="202"/>
      <c r="J27" s="203"/>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9">
        <v>0</v>
      </c>
      <c r="B29" s="40">
        <v>0</v>
      </c>
      <c r="C29" s="41">
        <v>0</v>
      </c>
      <c r="D29" s="41">
        <v>0</v>
      </c>
      <c r="E29" s="41">
        <v>0</v>
      </c>
      <c r="F29" s="41">
        <v>0</v>
      </c>
      <c r="G29" s="41">
        <v>0</v>
      </c>
      <c r="H29" s="41">
        <v>0</v>
      </c>
      <c r="I29" s="41">
        <v>0</v>
      </c>
      <c r="J29" s="42">
        <v>0</v>
      </c>
    </row>
    <row r="30" spans="1:10" ht="15" thickBot="1" x14ac:dyDescent="0.35">
      <c r="A30" s="4"/>
      <c r="B30" s="4"/>
      <c r="C30" s="3"/>
      <c r="D30" s="3"/>
      <c r="E30" s="3"/>
      <c r="F30" s="3"/>
      <c r="G30" s="3"/>
      <c r="H30" s="3"/>
      <c r="I30" s="3"/>
      <c r="J30" s="3"/>
    </row>
    <row r="31" spans="1:10" ht="15" thickBot="1" x14ac:dyDescent="0.35">
      <c r="A31" s="201" t="s">
        <v>38</v>
      </c>
      <c r="B31" s="202"/>
      <c r="C31" s="202"/>
      <c r="D31" s="202"/>
      <c r="E31" s="202"/>
      <c r="F31" s="202"/>
      <c r="G31" s="202"/>
      <c r="H31" s="202"/>
      <c r="I31" s="202"/>
      <c r="J31" s="203"/>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9">
        <v>0</v>
      </c>
      <c r="B33" s="40">
        <v>0</v>
      </c>
      <c r="C33" s="41">
        <v>0</v>
      </c>
      <c r="D33" s="41">
        <v>0</v>
      </c>
      <c r="E33" s="41">
        <v>0</v>
      </c>
      <c r="F33" s="41">
        <v>0</v>
      </c>
      <c r="G33" s="41">
        <v>0</v>
      </c>
      <c r="H33" s="41">
        <v>0</v>
      </c>
      <c r="I33" s="41">
        <v>0</v>
      </c>
      <c r="J33" s="42">
        <v>0</v>
      </c>
    </row>
    <row r="34" spans="1:11" ht="15" thickBot="1" x14ac:dyDescent="0.35">
      <c r="A34" s="23"/>
      <c r="B34" s="24"/>
      <c r="C34" s="3"/>
      <c r="D34" s="3"/>
      <c r="E34" s="3"/>
      <c r="F34" s="3"/>
      <c r="G34" s="3"/>
      <c r="H34" s="3"/>
      <c r="I34" s="3"/>
      <c r="J34" s="3"/>
    </row>
    <row r="35" spans="1:11" ht="28.5" customHeight="1" thickBot="1" x14ac:dyDescent="0.35">
      <c r="A35" s="206" t="s">
        <v>21</v>
      </c>
      <c r="B35" s="208"/>
      <c r="C35" s="30" t="s">
        <v>31</v>
      </c>
      <c r="D35" s="22"/>
      <c r="E35" s="22"/>
      <c r="F35" s="22"/>
      <c r="G35" s="3"/>
      <c r="H35" s="3"/>
      <c r="I35" s="4"/>
    </row>
    <row r="36" spans="1:11" x14ac:dyDescent="0.3">
      <c r="A36" s="8" t="s">
        <v>2</v>
      </c>
      <c r="B36" s="20" t="s">
        <v>3</v>
      </c>
      <c r="C36" s="30"/>
      <c r="D36" s="22"/>
      <c r="E36" s="22"/>
      <c r="F36" s="22"/>
      <c r="G36" s="3"/>
      <c r="H36" s="3"/>
      <c r="I36" s="4"/>
    </row>
    <row r="37" spans="1:11" ht="15" thickBot="1" x14ac:dyDescent="0.35">
      <c r="A37" s="190">
        <f>SUM(A25:K25)</f>
        <v>270</v>
      </c>
      <c r="B37" s="43">
        <f>SUM(A33:J33)</f>
        <v>0</v>
      </c>
      <c r="C37" s="44">
        <f>B37+A37</f>
        <v>270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01" t="s">
        <v>19</v>
      </c>
      <c r="B41" s="202"/>
      <c r="C41" s="202"/>
      <c r="D41" s="202"/>
      <c r="E41" s="202"/>
      <c r="F41" s="202"/>
      <c r="G41" s="202"/>
      <c r="H41" s="36" t="s">
        <v>39</v>
      </c>
      <c r="I41" s="3"/>
      <c r="J41" s="3"/>
    </row>
    <row r="42" spans="1:11" x14ac:dyDescent="0.3">
      <c r="A42" s="33">
        <v>32</v>
      </c>
      <c r="B42" s="34">
        <v>40</v>
      </c>
      <c r="C42" s="18">
        <v>63</v>
      </c>
      <c r="D42" s="18">
        <v>75</v>
      </c>
      <c r="E42" s="18">
        <v>90</v>
      </c>
      <c r="F42" s="18">
        <v>110</v>
      </c>
      <c r="G42" s="35">
        <v>125</v>
      </c>
      <c r="H42" s="204">
        <f>SUM(A43:G43)</f>
        <v>5</v>
      </c>
      <c r="I42" s="3"/>
      <c r="J42" s="3"/>
    </row>
    <row r="43" spans="1:11" ht="15" thickBot="1" x14ac:dyDescent="0.35">
      <c r="A43" s="65">
        <f>Centralizator!E9-B43+C43+D43+E43+F43+G43</f>
        <v>5</v>
      </c>
      <c r="B43" s="66">
        <v>0</v>
      </c>
      <c r="C43" s="41">
        <v>0</v>
      </c>
      <c r="D43" s="41">
        <v>0</v>
      </c>
      <c r="E43" s="41">
        <v>0</v>
      </c>
      <c r="F43" s="41">
        <v>0</v>
      </c>
      <c r="G43" s="45">
        <v>0</v>
      </c>
      <c r="H43" s="205"/>
      <c r="I43" s="3"/>
      <c r="J43" s="3"/>
    </row>
    <row r="44" spans="1:11" ht="15" thickBot="1" x14ac:dyDescent="0.35">
      <c r="A44" s="3"/>
      <c r="B44" s="3"/>
      <c r="C44" s="3"/>
      <c r="D44" s="3"/>
      <c r="E44" s="3"/>
      <c r="F44" s="3"/>
      <c r="G44" s="3"/>
      <c r="H44" s="3"/>
      <c r="I44" s="3"/>
      <c r="J44" s="3"/>
    </row>
    <row r="45" spans="1:11" ht="15" thickBot="1" x14ac:dyDescent="0.35">
      <c r="A45" s="201" t="s">
        <v>12</v>
      </c>
      <c r="B45" s="202"/>
      <c r="C45" s="202"/>
      <c r="D45" s="202"/>
      <c r="E45" s="202"/>
      <c r="F45" s="202"/>
      <c r="G45" s="203"/>
      <c r="H45" s="36" t="s">
        <v>54</v>
      </c>
      <c r="I45" s="3"/>
      <c r="J45" s="3"/>
    </row>
    <row r="46" spans="1:11" x14ac:dyDescent="0.3">
      <c r="A46" s="33">
        <v>32</v>
      </c>
      <c r="B46" s="34">
        <v>40</v>
      </c>
      <c r="C46" s="18">
        <v>63</v>
      </c>
      <c r="D46" s="18">
        <v>75</v>
      </c>
      <c r="E46" s="18">
        <v>90</v>
      </c>
      <c r="F46" s="18">
        <v>110</v>
      </c>
      <c r="G46" s="19">
        <v>125</v>
      </c>
      <c r="H46" s="204">
        <f>SUM(A47:G47)</f>
        <v>19.5</v>
      </c>
      <c r="I46" s="3"/>
      <c r="J46" s="3"/>
    </row>
    <row r="47" spans="1:11" ht="15" thickBot="1" x14ac:dyDescent="0.35">
      <c r="A47" s="65">
        <v>19.5</v>
      </c>
      <c r="B47" s="66"/>
      <c r="C47" s="41">
        <v>0</v>
      </c>
      <c r="D47" s="41">
        <v>0</v>
      </c>
      <c r="E47" s="41">
        <v>0</v>
      </c>
      <c r="F47" s="41">
        <v>0</v>
      </c>
      <c r="G47" s="45">
        <v>0</v>
      </c>
      <c r="H47" s="205"/>
      <c r="I47" s="3"/>
      <c r="J47" s="3"/>
    </row>
    <row r="48" spans="1:11" x14ac:dyDescent="0.3">
      <c r="A48" s="3"/>
      <c r="B48" s="3"/>
      <c r="C48" s="3"/>
      <c r="D48" s="3"/>
      <c r="E48" s="3"/>
      <c r="F48" s="3"/>
      <c r="G48" s="3"/>
      <c r="H48" s="3"/>
      <c r="I48" s="3"/>
      <c r="J48" s="3"/>
      <c r="K48" s="3"/>
    </row>
    <row r="49" spans="1:11" ht="18" x14ac:dyDescent="0.35">
      <c r="A49" s="1" t="s">
        <v>55</v>
      </c>
      <c r="B49" s="3"/>
      <c r="C49" s="3"/>
      <c r="D49" s="37">
        <f>SUM(D50:D51)</f>
        <v>72661.4759082581</v>
      </c>
      <c r="E49" s="3"/>
      <c r="F49" s="3"/>
      <c r="G49" s="3"/>
      <c r="H49" s="3"/>
      <c r="I49" s="3"/>
      <c r="J49" s="3"/>
      <c r="K49" s="46"/>
    </row>
    <row r="50" spans="1:11" x14ac:dyDescent="0.3">
      <c r="A50" s="1" t="s">
        <v>40</v>
      </c>
      <c r="B50" s="3"/>
      <c r="C50" s="3"/>
      <c r="D50" s="38">
        <f>'C_Detalii Executie extinderi'!F59</f>
        <v>52646.282630285721</v>
      </c>
      <c r="E50" s="3"/>
      <c r="F50" s="3"/>
      <c r="G50" s="3"/>
      <c r="H50" s="3"/>
      <c r="I50" s="3"/>
      <c r="J50" s="3"/>
      <c r="K50" s="46"/>
    </row>
    <row r="51" spans="1:11" x14ac:dyDescent="0.3">
      <c r="A51" s="1" t="s">
        <v>41</v>
      </c>
      <c r="B51" s="3"/>
      <c r="C51" s="3"/>
      <c r="D51" s="38">
        <f>'D_Detalii Executie racorduri'!F86</f>
        <v>20015.193277972376</v>
      </c>
      <c r="E51" s="3"/>
      <c r="F51" s="3"/>
      <c r="G51" s="3"/>
      <c r="H51" s="3"/>
      <c r="I51" s="3"/>
      <c r="J51" s="3"/>
      <c r="K51" s="46"/>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workbookViewId="0">
      <selection activeCell="B11" sqref="B11"/>
    </sheetView>
  </sheetViews>
  <sheetFormatPr defaultRowHeight="14.4" x14ac:dyDescent="0.3"/>
  <cols>
    <col min="1" max="1" width="28.6640625" bestFit="1" customWidth="1"/>
    <col min="2" max="2" width="77.44140625" customWidth="1"/>
    <col min="4" max="4" width="9.5546875" customWidth="1"/>
    <col min="5" max="5" width="11" style="72" bestFit="1" customWidth="1"/>
    <col min="6" max="6" width="14.33203125" style="72" bestFit="1" customWidth="1"/>
    <col min="7" max="7" width="11.88671875" style="72" customWidth="1"/>
    <col min="8" max="8" width="11.109375" style="72" customWidth="1"/>
    <col min="9" max="9" width="26.5546875" bestFit="1" customWidth="1"/>
  </cols>
  <sheetData>
    <row r="1" spans="1:8" x14ac:dyDescent="0.3">
      <c r="E1"/>
      <c r="F1"/>
      <c r="G1"/>
      <c r="H1" s="73" t="s">
        <v>92</v>
      </c>
    </row>
    <row r="2" spans="1:8" x14ac:dyDescent="0.3">
      <c r="A2" s="74" t="s">
        <v>14</v>
      </c>
      <c r="B2" s="25" t="str">
        <f>A_Centralizarelucrari!D5</f>
        <v>Constanta</v>
      </c>
      <c r="E2"/>
      <c r="F2"/>
      <c r="G2"/>
      <c r="H2"/>
    </row>
    <row r="3" spans="1:8" x14ac:dyDescent="0.3">
      <c r="A3" s="74" t="s">
        <v>15</v>
      </c>
      <c r="B3" s="25" t="str">
        <f>A_Centralizarelucrari!D6</f>
        <v>Mangalia</v>
      </c>
      <c r="E3"/>
      <c r="F3"/>
      <c r="G3"/>
      <c r="H3"/>
    </row>
    <row r="4" spans="1:8" x14ac:dyDescent="0.3">
      <c r="A4" s="74" t="s">
        <v>16</v>
      </c>
      <c r="B4" s="25" t="str">
        <f>A_Centralizarelucrari!D7</f>
        <v>MEGA_CT_2025_060_LOT4</v>
      </c>
      <c r="E4"/>
      <c r="F4"/>
      <c r="G4"/>
      <c r="H4"/>
    </row>
    <row r="5" spans="1:8" x14ac:dyDescent="0.3">
      <c r="A5" s="74" t="s">
        <v>17</v>
      </c>
      <c r="B5" s="26">
        <f>A_Centralizarelucrari!D8</f>
        <v>45943</v>
      </c>
      <c r="E5"/>
      <c r="F5"/>
      <c r="G5"/>
      <c r="H5"/>
    </row>
    <row r="6" spans="1:8" x14ac:dyDescent="0.3">
      <c r="A6" s="74" t="s">
        <v>18</v>
      </c>
      <c r="B6" s="26">
        <f>A_Centralizarelucrari!D9</f>
        <v>45968</v>
      </c>
      <c r="E6"/>
      <c r="F6"/>
      <c r="G6"/>
      <c r="H6"/>
    </row>
    <row r="8" spans="1:8" x14ac:dyDescent="0.3">
      <c r="A8" s="74" t="s">
        <v>42</v>
      </c>
      <c r="E8"/>
      <c r="F8"/>
      <c r="G8"/>
      <c r="H8"/>
    </row>
    <row r="9" spans="1:8" x14ac:dyDescent="0.3">
      <c r="A9" s="174" t="s">
        <v>83</v>
      </c>
      <c r="B9" s="175">
        <f>D14</f>
        <v>270</v>
      </c>
      <c r="E9"/>
      <c r="F9"/>
      <c r="G9"/>
      <c r="H9"/>
    </row>
    <row r="10" spans="1:8" x14ac:dyDescent="0.3">
      <c r="A10" s="174" t="s">
        <v>84</v>
      </c>
      <c r="B10" s="175" t="s">
        <v>254</v>
      </c>
      <c r="E10"/>
      <c r="F10"/>
      <c r="G10"/>
      <c r="H10"/>
    </row>
    <row r="11" spans="1:8" x14ac:dyDescent="0.3">
      <c r="A11" s="74" t="s">
        <v>91</v>
      </c>
      <c r="B11" s="175">
        <f>D54</f>
        <v>3</v>
      </c>
      <c r="C11" s="3"/>
      <c r="D11" s="3"/>
      <c r="E11"/>
      <c r="F11"/>
      <c r="G11"/>
      <c r="H11"/>
    </row>
    <row r="12" spans="1:8" ht="43.2" x14ac:dyDescent="0.3">
      <c r="A12" s="176" t="s">
        <v>43</v>
      </c>
      <c r="B12" s="176" t="s">
        <v>85</v>
      </c>
      <c r="C12" s="176" t="s">
        <v>86</v>
      </c>
      <c r="D12" s="177" t="s">
        <v>120</v>
      </c>
      <c r="E12" s="186" t="s">
        <v>121</v>
      </c>
      <c r="F12" s="186" t="s">
        <v>56</v>
      </c>
      <c r="G12" s="186" t="s">
        <v>57</v>
      </c>
      <c r="H12" s="186" t="s">
        <v>87</v>
      </c>
    </row>
    <row r="13" spans="1:8" x14ac:dyDescent="0.3">
      <c r="A13" s="178">
        <v>1</v>
      </c>
      <c r="B13" s="178" t="s">
        <v>122</v>
      </c>
      <c r="C13" s="178"/>
      <c r="D13" s="178"/>
      <c r="E13" s="179"/>
      <c r="F13" s="179">
        <v>30116.920000000002</v>
      </c>
      <c r="G13" s="179"/>
      <c r="H13" s="179">
        <v>0</v>
      </c>
    </row>
    <row r="14" spans="1:8" x14ac:dyDescent="0.3">
      <c r="A14" s="168">
        <v>1.1000000000000001</v>
      </c>
      <c r="B14" s="171" t="s">
        <v>229</v>
      </c>
      <c r="C14" s="168" t="s">
        <v>59</v>
      </c>
      <c r="D14" s="180">
        <v>270</v>
      </c>
      <c r="E14" s="167">
        <v>85.69</v>
      </c>
      <c r="F14" s="167">
        <v>23136.3</v>
      </c>
      <c r="G14" s="167"/>
      <c r="H14" s="167">
        <v>0</v>
      </c>
    </row>
    <row r="15" spans="1:8" x14ac:dyDescent="0.3">
      <c r="A15" s="168">
        <v>1.2</v>
      </c>
      <c r="B15" s="171" t="s">
        <v>123</v>
      </c>
      <c r="C15" s="168" t="s">
        <v>59</v>
      </c>
      <c r="D15" s="180">
        <v>270</v>
      </c>
      <c r="E15" s="167">
        <v>23.76</v>
      </c>
      <c r="F15" s="167">
        <v>6415.2000000000007</v>
      </c>
      <c r="G15" s="167"/>
      <c r="H15" s="167">
        <v>0</v>
      </c>
    </row>
    <row r="16" spans="1:8" x14ac:dyDescent="0.3">
      <c r="A16" s="168">
        <v>1.3</v>
      </c>
      <c r="B16" s="171" t="s">
        <v>230</v>
      </c>
      <c r="C16" s="168" t="s">
        <v>59</v>
      </c>
      <c r="D16" s="180">
        <v>0</v>
      </c>
      <c r="E16" s="167">
        <v>123.68</v>
      </c>
      <c r="F16" s="167">
        <v>0</v>
      </c>
      <c r="G16" s="167"/>
      <c r="H16" s="167">
        <v>0</v>
      </c>
    </row>
    <row r="17" spans="1:9" x14ac:dyDescent="0.3">
      <c r="A17" s="168">
        <v>1.4</v>
      </c>
      <c r="B17" s="171" t="s">
        <v>124</v>
      </c>
      <c r="C17" s="168" t="s">
        <v>59</v>
      </c>
      <c r="D17" s="180">
        <v>0</v>
      </c>
      <c r="E17" s="167">
        <v>35.64</v>
      </c>
      <c r="F17" s="167">
        <v>0</v>
      </c>
      <c r="G17" s="167"/>
      <c r="H17" s="167">
        <v>0</v>
      </c>
    </row>
    <row r="18" spans="1:9" x14ac:dyDescent="0.3">
      <c r="A18" s="168">
        <v>1.5</v>
      </c>
      <c r="B18" s="171" t="s">
        <v>231</v>
      </c>
      <c r="C18" s="168" t="s">
        <v>59</v>
      </c>
      <c r="D18" s="180">
        <v>2</v>
      </c>
      <c r="E18" s="167">
        <v>57.53</v>
      </c>
      <c r="F18" s="167">
        <v>115.06</v>
      </c>
      <c r="G18" s="167"/>
      <c r="H18" s="167">
        <v>0</v>
      </c>
    </row>
    <row r="19" spans="1:9" x14ac:dyDescent="0.3">
      <c r="A19" s="168">
        <v>1.6</v>
      </c>
      <c r="B19" s="171" t="s">
        <v>125</v>
      </c>
      <c r="C19" s="168" t="s">
        <v>35</v>
      </c>
      <c r="D19" s="180">
        <v>3</v>
      </c>
      <c r="E19" s="167">
        <v>150.12</v>
      </c>
      <c r="F19" s="167">
        <v>450.36</v>
      </c>
      <c r="G19" s="167"/>
      <c r="H19" s="167">
        <v>0</v>
      </c>
    </row>
    <row r="20" spans="1:9" x14ac:dyDescent="0.3">
      <c r="A20" s="178">
        <v>2</v>
      </c>
      <c r="B20" s="178" t="s">
        <v>88</v>
      </c>
      <c r="C20" s="178"/>
      <c r="D20" s="178"/>
      <c r="E20" s="179"/>
      <c r="F20" s="179">
        <v>16585.714285714283</v>
      </c>
      <c r="G20" s="179"/>
      <c r="H20" s="179">
        <v>0</v>
      </c>
    </row>
    <row r="21" spans="1:9" x14ac:dyDescent="0.3">
      <c r="A21" s="181">
        <v>2.1</v>
      </c>
      <c r="B21" s="171" t="s">
        <v>126</v>
      </c>
      <c r="C21" s="168" t="s">
        <v>36</v>
      </c>
      <c r="D21" s="180">
        <v>0.75</v>
      </c>
      <c r="E21" s="167">
        <v>53.48571428571428</v>
      </c>
      <c r="F21" s="167">
        <v>40.114285714285714</v>
      </c>
      <c r="G21" s="167"/>
      <c r="H21" s="167">
        <v>0</v>
      </c>
    </row>
    <row r="22" spans="1:9" x14ac:dyDescent="0.3">
      <c r="A22" s="169">
        <v>2.2000000000000002</v>
      </c>
      <c r="B22" s="171" t="s">
        <v>127</v>
      </c>
      <c r="C22" s="168" t="s">
        <v>36</v>
      </c>
      <c r="D22" s="180">
        <v>0.75</v>
      </c>
      <c r="E22" s="167">
        <v>69.94285714285715</v>
      </c>
      <c r="F22" s="167">
        <v>52.457142857142863</v>
      </c>
      <c r="G22" s="167"/>
      <c r="H22" s="167">
        <v>0</v>
      </c>
    </row>
    <row r="23" spans="1:9" x14ac:dyDescent="0.3">
      <c r="A23" s="181">
        <v>2.2999999999999998</v>
      </c>
      <c r="B23" s="171" t="s">
        <v>128</v>
      </c>
      <c r="C23" s="168" t="s">
        <v>59</v>
      </c>
      <c r="D23" s="180">
        <v>0</v>
      </c>
      <c r="E23" s="167">
        <v>16.200000000000003</v>
      </c>
      <c r="F23" s="167">
        <v>0</v>
      </c>
      <c r="G23" s="167"/>
      <c r="H23" s="167">
        <v>0</v>
      </c>
      <c r="I23" s="172"/>
    </row>
    <row r="24" spans="1:9" x14ac:dyDescent="0.3">
      <c r="A24" s="169">
        <v>2.4</v>
      </c>
      <c r="B24" s="171" t="s">
        <v>129</v>
      </c>
      <c r="C24" s="168" t="s">
        <v>36</v>
      </c>
      <c r="D24" s="180">
        <v>0</v>
      </c>
      <c r="E24" s="167">
        <v>53.48571428571428</v>
      </c>
      <c r="F24" s="167">
        <v>0</v>
      </c>
      <c r="G24" s="167"/>
      <c r="H24" s="167">
        <v>0</v>
      </c>
      <c r="I24" s="172"/>
    </row>
    <row r="25" spans="1:9" x14ac:dyDescent="0.3">
      <c r="A25" s="181">
        <v>2.5</v>
      </c>
      <c r="B25" s="171" t="s">
        <v>130</v>
      </c>
      <c r="C25" s="168" t="s">
        <v>36</v>
      </c>
      <c r="D25" s="180">
        <v>0</v>
      </c>
      <c r="E25" s="167">
        <v>110.05714285714286</v>
      </c>
      <c r="F25" s="167">
        <v>0</v>
      </c>
      <c r="G25" s="167"/>
      <c r="H25" s="167">
        <v>0</v>
      </c>
      <c r="I25" s="172"/>
    </row>
    <row r="26" spans="1:9" x14ac:dyDescent="0.3">
      <c r="A26" s="169">
        <v>2.6</v>
      </c>
      <c r="B26" s="171" t="s">
        <v>131</v>
      </c>
      <c r="C26" s="168" t="s">
        <v>59</v>
      </c>
      <c r="D26" s="180">
        <v>172</v>
      </c>
      <c r="E26" s="167">
        <v>16.200000000000003</v>
      </c>
      <c r="F26" s="167">
        <v>2786.4000000000005</v>
      </c>
      <c r="G26" s="167"/>
      <c r="H26" s="167">
        <v>0</v>
      </c>
    </row>
    <row r="27" spans="1:9" x14ac:dyDescent="0.3">
      <c r="A27" s="181">
        <v>2.7</v>
      </c>
      <c r="B27" s="171" t="s">
        <v>132</v>
      </c>
      <c r="C27" s="168" t="s">
        <v>36</v>
      </c>
      <c r="D27" s="180">
        <v>43</v>
      </c>
      <c r="E27" s="167">
        <v>53.48571428571428</v>
      </c>
      <c r="F27" s="167">
        <v>2299.8857142857141</v>
      </c>
      <c r="G27" s="167"/>
      <c r="H27" s="167">
        <v>0</v>
      </c>
    </row>
    <row r="28" spans="1:9" x14ac:dyDescent="0.3">
      <c r="A28" s="169">
        <v>2.8</v>
      </c>
      <c r="B28" s="171" t="s">
        <v>133</v>
      </c>
      <c r="C28" s="168" t="s">
        <v>36</v>
      </c>
      <c r="D28" s="180">
        <v>43</v>
      </c>
      <c r="E28" s="167">
        <v>264.34285714285716</v>
      </c>
      <c r="F28" s="167">
        <v>11366.742857142857</v>
      </c>
      <c r="G28" s="167"/>
      <c r="H28" s="167">
        <v>0</v>
      </c>
    </row>
    <row r="29" spans="1:9" x14ac:dyDescent="0.3">
      <c r="A29" s="181">
        <v>2.9</v>
      </c>
      <c r="B29" s="171" t="s">
        <v>134</v>
      </c>
      <c r="C29" s="168" t="s">
        <v>59</v>
      </c>
      <c r="D29" s="180">
        <v>0</v>
      </c>
      <c r="E29" s="167">
        <v>16.200000000000003</v>
      </c>
      <c r="F29" s="167">
        <v>0</v>
      </c>
      <c r="G29" s="167"/>
      <c r="H29" s="167">
        <v>0</v>
      </c>
    </row>
    <row r="30" spans="1:9" x14ac:dyDescent="0.3">
      <c r="A30" s="170">
        <v>2.1</v>
      </c>
      <c r="B30" s="171" t="s">
        <v>135</v>
      </c>
      <c r="C30" s="168" t="s">
        <v>36</v>
      </c>
      <c r="D30" s="180">
        <v>0</v>
      </c>
      <c r="E30" s="167">
        <v>53.48571428571428</v>
      </c>
      <c r="F30" s="167">
        <v>0</v>
      </c>
      <c r="G30" s="167"/>
      <c r="H30" s="167">
        <v>0</v>
      </c>
    </row>
    <row r="31" spans="1:9" x14ac:dyDescent="0.3">
      <c r="A31" s="170">
        <v>2.11</v>
      </c>
      <c r="B31" s="171" t="s">
        <v>136</v>
      </c>
      <c r="C31" s="168" t="s">
        <v>36</v>
      </c>
      <c r="D31" s="180">
        <v>0</v>
      </c>
      <c r="E31" s="167">
        <v>211.88571428571427</v>
      </c>
      <c r="F31" s="167">
        <v>0</v>
      </c>
      <c r="G31" s="167"/>
      <c r="H31" s="167">
        <v>0</v>
      </c>
    </row>
    <row r="32" spans="1:9" x14ac:dyDescent="0.3">
      <c r="A32" s="170">
        <v>2.12</v>
      </c>
      <c r="B32" s="171" t="s">
        <v>137</v>
      </c>
      <c r="C32" s="168" t="s">
        <v>36</v>
      </c>
      <c r="D32" s="180">
        <v>0.75</v>
      </c>
      <c r="E32" s="167">
        <v>26.74285714285714</v>
      </c>
      <c r="F32" s="167">
        <v>20.057142857142857</v>
      </c>
      <c r="G32" s="167"/>
      <c r="H32" s="167">
        <v>0</v>
      </c>
    </row>
    <row r="33" spans="1:10" x14ac:dyDescent="0.3">
      <c r="A33" s="170">
        <v>2.13</v>
      </c>
      <c r="B33" s="171" t="s">
        <v>138</v>
      </c>
      <c r="C33" s="168" t="s">
        <v>36</v>
      </c>
      <c r="D33" s="180">
        <v>0.75</v>
      </c>
      <c r="E33" s="167">
        <v>26.74285714285714</v>
      </c>
      <c r="F33" s="167">
        <v>20.057142857142857</v>
      </c>
      <c r="G33" s="167"/>
      <c r="H33" s="167">
        <v>0</v>
      </c>
    </row>
    <row r="34" spans="1:10" x14ac:dyDescent="0.3">
      <c r="A34" s="170">
        <v>2.14</v>
      </c>
      <c r="B34" s="171" t="s">
        <v>118</v>
      </c>
      <c r="C34" s="168" t="s">
        <v>36</v>
      </c>
      <c r="D34" s="180">
        <v>0</v>
      </c>
      <c r="E34" s="167">
        <v>90.51428571428572</v>
      </c>
      <c r="F34" s="167">
        <v>0</v>
      </c>
      <c r="G34" s="167"/>
      <c r="H34" s="167">
        <v>0</v>
      </c>
    </row>
    <row r="35" spans="1:10" x14ac:dyDescent="0.3">
      <c r="A35" s="170">
        <v>2.15</v>
      </c>
      <c r="B35" s="171" t="s">
        <v>139</v>
      </c>
      <c r="C35" s="168" t="s">
        <v>36</v>
      </c>
      <c r="D35" s="180">
        <v>0</v>
      </c>
      <c r="E35" s="167">
        <v>37.028571428571432</v>
      </c>
      <c r="F35" s="167">
        <v>0</v>
      </c>
      <c r="G35" s="167"/>
      <c r="H35" s="167">
        <v>0</v>
      </c>
    </row>
    <row r="36" spans="1:10" x14ac:dyDescent="0.3">
      <c r="A36" s="178">
        <v>3</v>
      </c>
      <c r="B36" s="178" t="s">
        <v>140</v>
      </c>
      <c r="C36" s="178"/>
      <c r="D36" s="178"/>
      <c r="E36" s="179"/>
      <c r="F36" s="179">
        <v>0</v>
      </c>
      <c r="G36" s="179"/>
      <c r="H36" s="179">
        <v>0</v>
      </c>
    </row>
    <row r="37" spans="1:10" x14ac:dyDescent="0.3">
      <c r="A37" s="181">
        <v>3.1</v>
      </c>
      <c r="B37" s="171" t="s">
        <v>141</v>
      </c>
      <c r="C37" s="168" t="s">
        <v>59</v>
      </c>
      <c r="D37" s="180">
        <v>0</v>
      </c>
      <c r="E37" s="167">
        <v>161.55720000000002</v>
      </c>
      <c r="F37" s="167">
        <v>0</v>
      </c>
      <c r="G37" s="167"/>
      <c r="H37" s="167">
        <v>0</v>
      </c>
    </row>
    <row r="38" spans="1:10" x14ac:dyDescent="0.3">
      <c r="A38" s="181">
        <v>3.2</v>
      </c>
      <c r="B38" s="171" t="s">
        <v>142</v>
      </c>
      <c r="C38" s="168" t="s">
        <v>59</v>
      </c>
      <c r="D38" s="180">
        <v>0</v>
      </c>
      <c r="E38" s="167">
        <v>183.58920000000003</v>
      </c>
      <c r="F38" s="167">
        <v>0</v>
      </c>
      <c r="G38" s="167"/>
      <c r="H38" s="167">
        <v>0</v>
      </c>
    </row>
    <row r="39" spans="1:10" x14ac:dyDescent="0.3">
      <c r="A39" s="181">
        <v>3.3</v>
      </c>
      <c r="B39" s="171" t="s">
        <v>143</v>
      </c>
      <c r="C39" s="168" t="s">
        <v>59</v>
      </c>
      <c r="D39" s="180">
        <v>0</v>
      </c>
      <c r="E39" s="167">
        <v>246.74760000000001</v>
      </c>
      <c r="F39" s="167">
        <v>0</v>
      </c>
      <c r="G39" s="167"/>
      <c r="H39" s="167">
        <v>0</v>
      </c>
      <c r="J39" s="70"/>
    </row>
    <row r="40" spans="1:10" x14ac:dyDescent="0.3">
      <c r="A40" s="181">
        <v>3.4</v>
      </c>
      <c r="B40" s="171" t="s">
        <v>144</v>
      </c>
      <c r="C40" s="168" t="s">
        <v>59</v>
      </c>
      <c r="D40" s="180">
        <v>0</v>
      </c>
      <c r="E40" s="167">
        <v>321.6456</v>
      </c>
      <c r="F40" s="167">
        <v>0</v>
      </c>
      <c r="G40" s="167"/>
      <c r="H40" s="167">
        <v>0</v>
      </c>
    </row>
    <row r="41" spans="1:10" x14ac:dyDescent="0.3">
      <c r="A41" s="181">
        <v>3.5</v>
      </c>
      <c r="B41" s="171" t="s">
        <v>145</v>
      </c>
      <c r="C41" s="168" t="s">
        <v>59</v>
      </c>
      <c r="D41" s="180">
        <v>0</v>
      </c>
      <c r="E41" s="167">
        <v>400.96080000000001</v>
      </c>
      <c r="F41" s="167">
        <v>0</v>
      </c>
      <c r="G41" s="167"/>
      <c r="H41" s="167">
        <v>0</v>
      </c>
      <c r="I41" s="172"/>
    </row>
    <row r="42" spans="1:10" x14ac:dyDescent="0.3">
      <c r="A42" s="181">
        <v>3.6</v>
      </c>
      <c r="B42" s="171" t="s">
        <v>146</v>
      </c>
      <c r="C42" s="168" t="s">
        <v>59</v>
      </c>
      <c r="D42" s="180">
        <v>0</v>
      </c>
      <c r="E42" s="167">
        <v>474.4008</v>
      </c>
      <c r="F42" s="167">
        <v>0</v>
      </c>
      <c r="G42" s="167"/>
      <c r="H42" s="167">
        <v>0</v>
      </c>
      <c r="I42" s="172"/>
    </row>
    <row r="43" spans="1:10" x14ac:dyDescent="0.3">
      <c r="A43" s="181">
        <v>3.7</v>
      </c>
      <c r="B43" s="173" t="s">
        <v>147</v>
      </c>
      <c r="C43" s="168" t="s">
        <v>59</v>
      </c>
      <c r="D43" s="180">
        <v>0</v>
      </c>
      <c r="E43" s="167">
        <v>199.8</v>
      </c>
      <c r="F43" s="167">
        <v>0</v>
      </c>
      <c r="G43" s="167"/>
      <c r="H43" s="167">
        <v>0</v>
      </c>
    </row>
    <row r="44" spans="1:10" x14ac:dyDescent="0.3">
      <c r="A44" s="178">
        <v>4</v>
      </c>
      <c r="B44" s="178" t="s">
        <v>164</v>
      </c>
      <c r="C44" s="178"/>
      <c r="D44" s="178"/>
      <c r="E44" s="179"/>
      <c r="F44" s="179">
        <v>197.73720000000003</v>
      </c>
      <c r="G44" s="179"/>
      <c r="H44" s="179">
        <v>0</v>
      </c>
    </row>
    <row r="45" spans="1:10" x14ac:dyDescent="0.3">
      <c r="A45" s="168">
        <v>4.0999999999999996</v>
      </c>
      <c r="B45" s="171" t="s">
        <v>150</v>
      </c>
      <c r="C45" s="168" t="s">
        <v>59</v>
      </c>
      <c r="D45" s="180">
        <v>0</v>
      </c>
      <c r="E45" s="167">
        <v>24.8292</v>
      </c>
      <c r="F45" s="167">
        <v>0</v>
      </c>
      <c r="G45" s="167"/>
      <c r="H45" s="167">
        <v>0</v>
      </c>
    </row>
    <row r="46" spans="1:10" x14ac:dyDescent="0.3">
      <c r="A46" s="168">
        <v>4.2</v>
      </c>
      <c r="B46" s="171" t="s">
        <v>151</v>
      </c>
      <c r="C46" s="168" t="s">
        <v>59</v>
      </c>
      <c r="D46" s="180">
        <v>0</v>
      </c>
      <c r="E46" s="167">
        <v>54.345600000000005</v>
      </c>
      <c r="F46" s="167">
        <v>0</v>
      </c>
      <c r="G46" s="167"/>
      <c r="H46" s="167">
        <v>0</v>
      </c>
    </row>
    <row r="47" spans="1:10" x14ac:dyDescent="0.3">
      <c r="A47" s="168">
        <v>4.3</v>
      </c>
      <c r="B47" s="171" t="s">
        <v>152</v>
      </c>
      <c r="C47" s="168" t="s">
        <v>59</v>
      </c>
      <c r="D47" s="180">
        <v>0</v>
      </c>
      <c r="E47" s="167">
        <v>59.724000000000004</v>
      </c>
      <c r="F47" s="167">
        <v>0</v>
      </c>
      <c r="G47" s="167"/>
      <c r="H47" s="167">
        <v>0</v>
      </c>
    </row>
    <row r="48" spans="1:10" x14ac:dyDescent="0.3">
      <c r="A48" s="168">
        <v>4.4000000000000004</v>
      </c>
      <c r="B48" s="171" t="s">
        <v>153</v>
      </c>
      <c r="C48" s="168" t="s">
        <v>59</v>
      </c>
      <c r="D48" s="180">
        <v>3</v>
      </c>
      <c r="E48" s="167">
        <v>65.912400000000005</v>
      </c>
      <c r="F48" s="167">
        <v>197.73720000000003</v>
      </c>
      <c r="G48" s="167"/>
      <c r="H48" s="167">
        <v>0</v>
      </c>
    </row>
    <row r="49" spans="1:10" x14ac:dyDescent="0.3">
      <c r="A49" s="168">
        <v>4.5</v>
      </c>
      <c r="B49" s="171" t="s">
        <v>154</v>
      </c>
      <c r="C49" s="168" t="s">
        <v>59</v>
      </c>
      <c r="D49" s="180">
        <v>0</v>
      </c>
      <c r="E49" s="167">
        <v>45.662400000000005</v>
      </c>
      <c r="F49" s="167">
        <v>0</v>
      </c>
      <c r="G49" s="167"/>
      <c r="H49" s="167">
        <v>0</v>
      </c>
    </row>
    <row r="50" spans="1:10" x14ac:dyDescent="0.3">
      <c r="A50" s="168">
        <v>4.5999999999999996</v>
      </c>
      <c r="B50" s="171" t="s">
        <v>155</v>
      </c>
      <c r="C50" s="168" t="s">
        <v>59</v>
      </c>
      <c r="D50" s="180">
        <v>0</v>
      </c>
      <c r="E50" s="167">
        <v>55.684800000000003</v>
      </c>
      <c r="F50" s="167">
        <v>0</v>
      </c>
      <c r="G50" s="167"/>
      <c r="H50" s="167">
        <v>0</v>
      </c>
    </row>
    <row r="51" spans="1:10" x14ac:dyDescent="0.3">
      <c r="A51" s="178">
        <v>5</v>
      </c>
      <c r="B51" s="178" t="s">
        <v>232</v>
      </c>
      <c r="C51" s="178"/>
      <c r="D51" s="178"/>
      <c r="E51" s="179"/>
      <c r="F51" s="179">
        <v>1407.0111445714288</v>
      </c>
      <c r="G51" s="179"/>
      <c r="H51" s="179">
        <v>0</v>
      </c>
    </row>
    <row r="52" spans="1:10" x14ac:dyDescent="0.3">
      <c r="A52" s="168">
        <v>5.0999999999999996</v>
      </c>
      <c r="B52" s="171" t="s">
        <v>148</v>
      </c>
      <c r="C52" s="185" t="s">
        <v>149</v>
      </c>
      <c r="D52" s="168">
        <v>2</v>
      </c>
      <c r="E52" s="188">
        <v>0.03</v>
      </c>
      <c r="F52" s="167">
        <v>1407.0111445714288</v>
      </c>
      <c r="G52" s="188"/>
      <c r="H52" s="167">
        <v>0</v>
      </c>
    </row>
    <row r="53" spans="1:10" x14ac:dyDescent="0.3">
      <c r="A53" s="178">
        <v>6</v>
      </c>
      <c r="B53" s="178" t="s">
        <v>156</v>
      </c>
      <c r="C53" s="178"/>
      <c r="D53" s="178"/>
      <c r="E53" s="179"/>
      <c r="F53" s="179">
        <v>4338.9000000000005</v>
      </c>
      <c r="G53" s="179"/>
      <c r="H53" s="179">
        <v>0</v>
      </c>
    </row>
    <row r="54" spans="1:10" x14ac:dyDescent="0.3">
      <c r="A54" s="168">
        <v>6.1</v>
      </c>
      <c r="B54" s="171" t="s">
        <v>89</v>
      </c>
      <c r="C54" s="168" t="s">
        <v>35</v>
      </c>
      <c r="D54" s="180">
        <v>3</v>
      </c>
      <c r="E54" s="167">
        <v>486.00000000000006</v>
      </c>
      <c r="F54" s="167">
        <v>1458.0000000000002</v>
      </c>
      <c r="G54" s="167"/>
      <c r="H54" s="167">
        <v>0</v>
      </c>
    </row>
    <row r="55" spans="1:10" x14ac:dyDescent="0.3">
      <c r="A55" s="168">
        <v>6.2</v>
      </c>
      <c r="B55" s="171" t="s">
        <v>157</v>
      </c>
      <c r="C55" s="168" t="s">
        <v>35</v>
      </c>
      <c r="D55" s="180">
        <v>3</v>
      </c>
      <c r="E55" s="167">
        <v>392.04</v>
      </c>
      <c r="F55" s="167">
        <v>1176.1200000000001</v>
      </c>
      <c r="G55" s="167"/>
      <c r="H55" s="167">
        <v>0</v>
      </c>
    </row>
    <row r="56" spans="1:10" x14ac:dyDescent="0.3">
      <c r="A56" s="168">
        <v>6.3</v>
      </c>
      <c r="B56" s="171" t="s">
        <v>158</v>
      </c>
      <c r="C56" s="168" t="s">
        <v>59</v>
      </c>
      <c r="D56" s="180">
        <v>137</v>
      </c>
      <c r="E56" s="167">
        <v>5.94</v>
      </c>
      <c r="F56" s="167">
        <v>813.78000000000009</v>
      </c>
      <c r="G56" s="167"/>
      <c r="H56" s="167">
        <v>0</v>
      </c>
      <c r="J56" s="70"/>
    </row>
    <row r="57" spans="1:10" x14ac:dyDescent="0.3">
      <c r="A57" s="168">
        <v>6.4</v>
      </c>
      <c r="B57" s="171" t="s">
        <v>244</v>
      </c>
      <c r="C57" s="168" t="s">
        <v>35</v>
      </c>
      <c r="D57" s="180">
        <v>3</v>
      </c>
      <c r="E57" s="167">
        <v>297</v>
      </c>
      <c r="F57" s="167">
        <v>891</v>
      </c>
      <c r="G57" s="167"/>
      <c r="H57" s="167">
        <v>0</v>
      </c>
    </row>
    <row r="58" spans="1:10" x14ac:dyDescent="0.3">
      <c r="A58" s="168">
        <v>6.5</v>
      </c>
      <c r="B58" s="171" t="s">
        <v>245</v>
      </c>
      <c r="C58" s="168" t="s">
        <v>59</v>
      </c>
      <c r="D58" s="180">
        <v>0</v>
      </c>
      <c r="E58" s="167">
        <v>3.5640000000000001</v>
      </c>
      <c r="F58" s="167">
        <v>0</v>
      </c>
      <c r="G58" s="167"/>
      <c r="H58" s="167">
        <v>0</v>
      </c>
      <c r="J58" s="70"/>
    </row>
    <row r="59" spans="1:10" x14ac:dyDescent="0.3">
      <c r="A59" s="178">
        <v>7</v>
      </c>
      <c r="B59" s="178" t="s">
        <v>159</v>
      </c>
      <c r="C59" s="178"/>
      <c r="D59" s="178"/>
      <c r="E59" s="179"/>
      <c r="F59" s="179">
        <v>52646.282630285721</v>
      </c>
      <c r="G59" s="179"/>
      <c r="H59" s="179">
        <v>0</v>
      </c>
    </row>
    <row r="60" spans="1:10" ht="15" thickBot="1" x14ac:dyDescent="0.35">
      <c r="C60" s="3"/>
      <c r="D60" s="3"/>
      <c r="E60"/>
      <c r="F60"/>
      <c r="G60"/>
      <c r="H60"/>
    </row>
    <row r="61" spans="1:10" ht="15" thickBot="1" x14ac:dyDescent="0.35">
      <c r="A61" s="182">
        <v>8</v>
      </c>
      <c r="B61" s="74" t="s">
        <v>64</v>
      </c>
      <c r="C61" s="209" t="s">
        <v>65</v>
      </c>
      <c r="D61" s="210"/>
      <c r="E61" s="210"/>
      <c r="F61" s="210"/>
      <c r="G61" s="210"/>
      <c r="H61" s="211"/>
    </row>
    <row r="62" spans="1:10" ht="43.2" x14ac:dyDescent="0.3">
      <c r="A62" s="182"/>
      <c r="B62" s="75" t="s">
        <v>90</v>
      </c>
      <c r="C62" s="76"/>
      <c r="D62" s="76"/>
      <c r="E62" s="77"/>
      <c r="F62" s="77"/>
      <c r="G62" s="78"/>
      <c r="H62" s="77"/>
    </row>
    <row r="63" spans="1:10" ht="15" thickBot="1" x14ac:dyDescent="0.35">
      <c r="A63" s="182">
        <v>9</v>
      </c>
      <c r="B63" s="74" t="s">
        <v>242</v>
      </c>
      <c r="C63" s="76"/>
      <c r="D63" s="76"/>
      <c r="E63" s="77"/>
      <c r="F63" s="77"/>
      <c r="G63" s="78"/>
      <c r="H63" s="77"/>
    </row>
    <row r="64" spans="1:10" ht="87" thickBot="1" x14ac:dyDescent="0.35">
      <c r="A64" s="76"/>
      <c r="B64" s="2" t="s">
        <v>96</v>
      </c>
      <c r="C64" s="212" t="s">
        <v>66</v>
      </c>
      <c r="D64" s="213"/>
      <c r="E64" s="213"/>
      <c r="F64" s="213"/>
      <c r="G64" s="213"/>
      <c r="H64" s="214"/>
    </row>
    <row r="65" spans="1:8" ht="14.4" customHeight="1" x14ac:dyDescent="0.3">
      <c r="B65" s="183"/>
      <c r="C65" s="175"/>
      <c r="D65" s="175"/>
      <c r="E65" s="187"/>
      <c r="F65" s="187"/>
      <c r="G65" s="187"/>
      <c r="H65" s="187"/>
    </row>
    <row r="66" spans="1:8" ht="14.4" customHeight="1" x14ac:dyDescent="0.3">
      <c r="A66" s="184" t="s">
        <v>50</v>
      </c>
      <c r="B66" s="215" t="s">
        <v>107</v>
      </c>
      <c r="C66" s="215"/>
      <c r="D66" s="215"/>
      <c r="E66" s="215"/>
      <c r="F66" s="215"/>
      <c r="G66" s="215"/>
      <c r="H66" s="215"/>
    </row>
    <row r="67" spans="1:8" ht="34.200000000000003" customHeight="1" x14ac:dyDescent="0.3">
      <c r="A67" s="184" t="s">
        <v>51</v>
      </c>
      <c r="B67" s="215" t="s">
        <v>98</v>
      </c>
      <c r="C67" s="215"/>
      <c r="D67" s="215"/>
      <c r="E67" s="215"/>
      <c r="F67" s="215"/>
      <c r="G67" s="215"/>
      <c r="H67" s="215"/>
    </row>
    <row r="68" spans="1:8" ht="14.4" customHeight="1" x14ac:dyDescent="0.3">
      <c r="A68" s="184" t="s">
        <v>160</v>
      </c>
      <c r="B68" s="216" t="s">
        <v>161</v>
      </c>
      <c r="C68" s="216"/>
      <c r="D68" s="216"/>
      <c r="E68" s="216"/>
      <c r="F68" s="216"/>
      <c r="G68" s="216"/>
      <c r="H68" s="216"/>
    </row>
    <row r="69" spans="1:8" x14ac:dyDescent="0.3">
      <c r="A69" s="184" t="s">
        <v>162</v>
      </c>
      <c r="B69" t="s">
        <v>246</v>
      </c>
      <c r="E69"/>
      <c r="F69"/>
      <c r="G69"/>
      <c r="H69"/>
    </row>
    <row r="71" spans="1:8" x14ac:dyDescent="0.3">
      <c r="A71" s="74" t="s">
        <v>67</v>
      </c>
      <c r="E71"/>
      <c r="F71"/>
      <c r="G71"/>
      <c r="H71"/>
    </row>
    <row r="73" spans="1:8" x14ac:dyDescent="0.3">
      <c r="A73" t="s">
        <v>68</v>
      </c>
      <c r="E73"/>
      <c r="F73"/>
      <c r="G73"/>
      <c r="H73"/>
    </row>
    <row r="75" spans="1:8" x14ac:dyDescent="0.3">
      <c r="A75" t="s">
        <v>69</v>
      </c>
      <c r="E75"/>
      <c r="F75"/>
      <c r="G75"/>
      <c r="H75"/>
    </row>
    <row r="78" spans="1:8" x14ac:dyDescent="0.3">
      <c r="A78" s="74" t="s">
        <v>70</v>
      </c>
      <c r="C78" s="74" t="s">
        <v>70</v>
      </c>
      <c r="E78"/>
      <c r="F78"/>
      <c r="G78"/>
      <c r="H78"/>
    </row>
    <row r="80" spans="1:8" x14ac:dyDescent="0.3">
      <c r="A80" t="s">
        <v>68</v>
      </c>
      <c r="C80" t="s">
        <v>68</v>
      </c>
      <c r="E80"/>
      <c r="F80"/>
      <c r="G80"/>
      <c r="H80"/>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A4437-9B2A-448C-BDE0-3AA2488A76FD}">
  <sheetPr>
    <pageSetUpPr fitToPage="1"/>
  </sheetPr>
  <dimension ref="A1:V109"/>
  <sheetViews>
    <sheetView topLeftCell="A23" zoomScaleNormal="100" workbookViewId="0">
      <selection activeCell="D16" sqref="D16"/>
    </sheetView>
  </sheetViews>
  <sheetFormatPr defaultColWidth="8.88671875" defaultRowHeight="14.4" x14ac:dyDescent="0.3"/>
  <cols>
    <col min="1" max="1" width="18.33203125" style="148" customWidth="1"/>
    <col min="2" max="2" width="86.5546875" customWidth="1"/>
    <col min="3" max="3" width="6" bestFit="1" customWidth="1"/>
    <col min="4" max="4" width="11.6640625" customWidth="1"/>
    <col min="5" max="5" width="11.6640625" style="72" customWidth="1"/>
    <col min="6" max="6" width="12.109375" style="72" customWidth="1"/>
    <col min="7" max="7" width="11.33203125" style="72" customWidth="1"/>
    <col min="8" max="8" width="10.88671875" style="72" customWidth="1"/>
    <col min="9" max="9" width="12.88671875" style="150" customWidth="1"/>
    <col min="10" max="10" width="27.33203125" bestFit="1" customWidth="1"/>
    <col min="11" max="11" width="45.88671875" bestFit="1" customWidth="1"/>
    <col min="13" max="15" width="0" hidden="1" customWidth="1"/>
    <col min="16" max="16" width="8.88671875" style="149"/>
    <col min="17" max="17" width="21" bestFit="1" customWidth="1"/>
    <col min="18" max="18" width="11.6640625" style="72" bestFit="1" customWidth="1"/>
  </cols>
  <sheetData>
    <row r="1" spans="1:8" x14ac:dyDescent="0.3">
      <c r="G1" s="149"/>
      <c r="H1" s="73" t="s">
        <v>93</v>
      </c>
    </row>
    <row r="2" spans="1:8" x14ac:dyDescent="0.3">
      <c r="A2" s="82" t="s">
        <v>14</v>
      </c>
      <c r="B2" s="25" t="str">
        <f>A_Centralizarelucrari!D5</f>
        <v>Constanta</v>
      </c>
    </row>
    <row r="3" spans="1:8" x14ac:dyDescent="0.3">
      <c r="A3" s="82" t="s">
        <v>15</v>
      </c>
      <c r="B3" s="25" t="str">
        <f>A_Centralizarelucrari!D6</f>
        <v>Mangalia</v>
      </c>
    </row>
    <row r="4" spans="1:8" x14ac:dyDescent="0.3">
      <c r="A4" s="82" t="s">
        <v>16</v>
      </c>
      <c r="B4" s="25" t="str">
        <f>A_Centralizarelucrari!D7</f>
        <v>MEGA_CT_2025_060_LOT4</v>
      </c>
    </row>
    <row r="5" spans="1:8" x14ac:dyDescent="0.3">
      <c r="A5" s="82" t="s">
        <v>17</v>
      </c>
      <c r="B5" s="26">
        <f>A_Centralizarelucrari!D8</f>
        <v>45943</v>
      </c>
    </row>
    <row r="6" spans="1:8" ht="28.8" x14ac:dyDescent="0.3">
      <c r="A6" s="151" t="s">
        <v>18</v>
      </c>
      <c r="B6" s="26">
        <f>A_Centralizarelucrari!D9</f>
        <v>45968</v>
      </c>
    </row>
    <row r="8" spans="1:8" x14ac:dyDescent="0.3">
      <c r="A8" s="82" t="s">
        <v>49</v>
      </c>
      <c r="F8" s="83"/>
    </row>
    <row r="9" spans="1:8" ht="51.75" customHeight="1" x14ac:dyDescent="0.3">
      <c r="A9" s="84" t="s">
        <v>43</v>
      </c>
      <c r="B9" s="85" t="s">
        <v>32</v>
      </c>
      <c r="C9" s="86" t="s">
        <v>33</v>
      </c>
      <c r="D9" s="87" t="s">
        <v>34</v>
      </c>
      <c r="E9" s="88" t="s">
        <v>111</v>
      </c>
      <c r="F9" s="89" t="s">
        <v>56</v>
      </c>
      <c r="G9" s="88" t="s">
        <v>57</v>
      </c>
      <c r="H9" s="88" t="s">
        <v>52</v>
      </c>
    </row>
    <row r="10" spans="1:8" x14ac:dyDescent="0.3">
      <c r="A10" s="90"/>
      <c r="B10" s="91" t="s">
        <v>103</v>
      </c>
      <c r="C10" s="92"/>
      <c r="D10" s="92"/>
      <c r="E10" s="93"/>
      <c r="F10" s="94">
        <f>F11+F17+F16</f>
        <v>1005.104761904762</v>
      </c>
      <c r="G10" s="95"/>
      <c r="H10" s="94">
        <f>H11+H17+H16</f>
        <v>0</v>
      </c>
    </row>
    <row r="11" spans="1:8" ht="16.5" customHeight="1" x14ac:dyDescent="0.3">
      <c r="A11" s="96" t="s">
        <v>233</v>
      </c>
      <c r="B11" s="97" t="s">
        <v>60</v>
      </c>
      <c r="C11" s="98" t="s">
        <v>35</v>
      </c>
      <c r="D11" s="99">
        <f>Centralizator!K9</f>
        <v>5</v>
      </c>
      <c r="E11" s="100"/>
      <c r="F11" s="101">
        <f>SUM(F12:F15)</f>
        <v>801.90476190476193</v>
      </c>
      <c r="G11" s="101"/>
      <c r="H11" s="101">
        <f>SUM(H12:H15)</f>
        <v>0</v>
      </c>
    </row>
    <row r="12" spans="1:8" x14ac:dyDescent="0.3">
      <c r="A12" s="102" t="s">
        <v>233</v>
      </c>
      <c r="B12" s="103" t="s">
        <v>58</v>
      </c>
      <c r="C12" s="104" t="s">
        <v>35</v>
      </c>
      <c r="D12" s="105">
        <v>2</v>
      </c>
      <c r="E12" s="106">
        <v>400.95238095238096</v>
      </c>
      <c r="F12" s="107">
        <f>E12*D12</f>
        <v>801.90476190476193</v>
      </c>
      <c r="G12" s="108"/>
      <c r="H12" s="108">
        <f t="shared" ref="H12:H17" si="0">G12*D12</f>
        <v>0</v>
      </c>
    </row>
    <row r="13" spans="1:8" x14ac:dyDescent="0.3">
      <c r="A13" s="102" t="s">
        <v>234</v>
      </c>
      <c r="B13" s="103" t="s">
        <v>80</v>
      </c>
      <c r="C13" s="104" t="s">
        <v>35</v>
      </c>
      <c r="D13" s="105">
        <v>0</v>
      </c>
      <c r="E13" s="106">
        <v>400.95238095238096</v>
      </c>
      <c r="F13" s="107">
        <f t="shared" ref="F13:F15" si="1">E13*D13</f>
        <v>0</v>
      </c>
      <c r="G13" s="108"/>
      <c r="H13" s="108">
        <f t="shared" si="0"/>
        <v>0</v>
      </c>
    </row>
    <row r="14" spans="1:8" x14ac:dyDescent="0.3">
      <c r="A14" s="102" t="s">
        <v>235</v>
      </c>
      <c r="B14" s="103" t="s">
        <v>82</v>
      </c>
      <c r="C14" s="104" t="s">
        <v>35</v>
      </c>
      <c r="D14" s="105">
        <v>0</v>
      </c>
      <c r="E14" s="106">
        <v>400.95238095238096</v>
      </c>
      <c r="F14" s="107">
        <f t="shared" si="1"/>
        <v>0</v>
      </c>
      <c r="G14" s="108"/>
      <c r="H14" s="108">
        <f t="shared" si="0"/>
        <v>0</v>
      </c>
    </row>
    <row r="15" spans="1:8" x14ac:dyDescent="0.3">
      <c r="A15" s="102" t="s">
        <v>236</v>
      </c>
      <c r="B15" s="103" t="s">
        <v>79</v>
      </c>
      <c r="C15" s="104" t="s">
        <v>35</v>
      </c>
      <c r="D15" s="105">
        <v>0</v>
      </c>
      <c r="E15" s="106">
        <v>400.95238095238096</v>
      </c>
      <c r="F15" s="107">
        <f t="shared" si="1"/>
        <v>0</v>
      </c>
      <c r="G15" s="108"/>
      <c r="H15" s="108">
        <f t="shared" si="0"/>
        <v>0</v>
      </c>
    </row>
    <row r="16" spans="1:8" x14ac:dyDescent="0.3">
      <c r="A16" s="96" t="s">
        <v>234</v>
      </c>
      <c r="B16" s="117" t="s">
        <v>243</v>
      </c>
      <c r="C16" s="98" t="s">
        <v>35</v>
      </c>
      <c r="D16" s="99">
        <v>2</v>
      </c>
      <c r="E16" s="110">
        <v>61.6</v>
      </c>
      <c r="F16" s="101">
        <f>E16*D16</f>
        <v>123.2</v>
      </c>
      <c r="G16" s="111"/>
      <c r="H16" s="101">
        <f t="shared" si="0"/>
        <v>0</v>
      </c>
    </row>
    <row r="17" spans="1:18" ht="28.8" x14ac:dyDescent="0.3">
      <c r="A17" s="96">
        <v>2</v>
      </c>
      <c r="B17" s="109" t="s">
        <v>165</v>
      </c>
      <c r="C17" s="98" t="s">
        <v>35</v>
      </c>
      <c r="D17" s="99">
        <f>D12+D13</f>
        <v>2</v>
      </c>
      <c r="E17" s="110">
        <v>40</v>
      </c>
      <c r="F17" s="101">
        <f>E17*D17</f>
        <v>80</v>
      </c>
      <c r="G17" s="111"/>
      <c r="H17" s="101">
        <f t="shared" si="0"/>
        <v>0</v>
      </c>
    </row>
    <row r="18" spans="1:18" s="74" customFormat="1" x14ac:dyDescent="0.3">
      <c r="A18" s="112"/>
      <c r="B18" s="91" t="s">
        <v>104</v>
      </c>
      <c r="C18" s="113"/>
      <c r="D18" s="114"/>
      <c r="E18" s="115"/>
      <c r="F18" s="94">
        <f>F19+F29+F32+F39+F43+F47+F61</f>
        <v>19010.088516067615</v>
      </c>
      <c r="G18" s="94"/>
      <c r="H18" s="94">
        <f>H19+H29+H32+H39+H43+H47+H61</f>
        <v>-4754.2857142857138</v>
      </c>
      <c r="I18" s="152"/>
      <c r="P18" s="149"/>
      <c r="R18" s="149"/>
    </row>
    <row r="19" spans="1:18" s="74" customFormat="1" x14ac:dyDescent="0.3">
      <c r="A19" s="116">
        <v>3</v>
      </c>
      <c r="B19" s="117" t="s">
        <v>166</v>
      </c>
      <c r="C19" s="118" t="s">
        <v>35</v>
      </c>
      <c r="D19" s="99">
        <f>SUM(D20:D28)</f>
        <v>3</v>
      </c>
      <c r="E19" s="100"/>
      <c r="F19" s="101">
        <f>SUM(F20:F28)</f>
        <v>0</v>
      </c>
      <c r="G19" s="101"/>
      <c r="H19" s="101">
        <f>SUM(H20:H28)</f>
        <v>0</v>
      </c>
      <c r="I19" s="153"/>
      <c r="P19" s="149"/>
      <c r="R19" s="149"/>
    </row>
    <row r="20" spans="1:18" x14ac:dyDescent="0.3">
      <c r="A20" s="102">
        <v>3.1</v>
      </c>
      <c r="B20" s="103" t="s">
        <v>247</v>
      </c>
      <c r="C20" s="104" t="s">
        <v>35</v>
      </c>
      <c r="D20" s="105">
        <v>0</v>
      </c>
      <c r="E20" s="106">
        <v>0</v>
      </c>
      <c r="F20" s="107">
        <f t="shared" ref="F20" si="2">E20*D20</f>
        <v>0</v>
      </c>
      <c r="G20" s="108">
        <v>0</v>
      </c>
      <c r="H20" s="108">
        <f t="shared" ref="H20:H22" si="3">G20*D20</f>
        <v>0</v>
      </c>
    </row>
    <row r="21" spans="1:18" x14ac:dyDescent="0.3">
      <c r="A21" s="102">
        <v>3.2</v>
      </c>
      <c r="B21" s="103" t="s">
        <v>112</v>
      </c>
      <c r="C21" s="104" t="s">
        <v>35</v>
      </c>
      <c r="D21" s="105">
        <v>0</v>
      </c>
      <c r="E21" s="106">
        <v>6.3498864000000079</v>
      </c>
      <c r="F21" s="107">
        <f>E21*D21</f>
        <v>0</v>
      </c>
      <c r="G21" s="108"/>
      <c r="H21" s="108">
        <f t="shared" si="3"/>
        <v>0</v>
      </c>
    </row>
    <row r="22" spans="1:18" x14ac:dyDescent="0.3">
      <c r="A22" s="102">
        <v>3.3</v>
      </c>
      <c r="B22" s="103" t="s">
        <v>248</v>
      </c>
      <c r="C22" s="104" t="s">
        <v>35</v>
      </c>
      <c r="D22" s="105">
        <v>3</v>
      </c>
      <c r="E22" s="106">
        <v>0</v>
      </c>
      <c r="F22" s="107">
        <f t="shared" ref="F22:F31" si="4">E22*D22</f>
        <v>0</v>
      </c>
      <c r="G22" s="108">
        <v>0</v>
      </c>
      <c r="H22" s="108">
        <f t="shared" si="3"/>
        <v>0</v>
      </c>
    </row>
    <row r="23" spans="1:18" x14ac:dyDescent="0.3">
      <c r="A23" s="102">
        <v>3.4</v>
      </c>
      <c r="B23" s="103" t="s">
        <v>73</v>
      </c>
      <c r="C23" s="104" t="s">
        <v>35</v>
      </c>
      <c r="D23" s="105">
        <v>0</v>
      </c>
      <c r="E23" s="106">
        <v>14.232503999999992</v>
      </c>
      <c r="F23" s="107">
        <f t="shared" si="4"/>
        <v>0</v>
      </c>
      <c r="G23" s="108"/>
      <c r="H23" s="108">
        <f>G23*D23</f>
        <v>0</v>
      </c>
    </row>
    <row r="24" spans="1:18" x14ac:dyDescent="0.3">
      <c r="A24" s="102">
        <v>3.5</v>
      </c>
      <c r="B24" s="103" t="s">
        <v>71</v>
      </c>
      <c r="C24" s="104" t="s">
        <v>35</v>
      </c>
      <c r="D24" s="105">
        <v>0</v>
      </c>
      <c r="E24" s="106">
        <v>17.790629999999997</v>
      </c>
      <c r="F24" s="107">
        <f t="shared" si="4"/>
        <v>0</v>
      </c>
      <c r="G24" s="108"/>
      <c r="H24" s="108">
        <f t="shared" ref="H24:H31" si="5">G24*D24</f>
        <v>0</v>
      </c>
    </row>
    <row r="25" spans="1:18" x14ac:dyDescent="0.3">
      <c r="A25" s="102">
        <v>3.6</v>
      </c>
      <c r="B25" s="103" t="s">
        <v>72</v>
      </c>
      <c r="C25" s="104" t="s">
        <v>35</v>
      </c>
      <c r="D25" s="105">
        <v>0</v>
      </c>
      <c r="E25" s="106">
        <v>16.969524</v>
      </c>
      <c r="F25" s="107">
        <f t="shared" si="4"/>
        <v>0</v>
      </c>
      <c r="G25" s="108"/>
      <c r="H25" s="108">
        <f t="shared" si="5"/>
        <v>0</v>
      </c>
    </row>
    <row r="26" spans="1:18" x14ac:dyDescent="0.3">
      <c r="A26" s="102">
        <v>3.7</v>
      </c>
      <c r="B26" s="103" t="s">
        <v>74</v>
      </c>
      <c r="C26" s="104" t="s">
        <v>35</v>
      </c>
      <c r="D26" s="105">
        <v>0</v>
      </c>
      <c r="E26" s="106">
        <v>47.788369199999984</v>
      </c>
      <c r="F26" s="107">
        <f t="shared" si="4"/>
        <v>0</v>
      </c>
      <c r="G26" s="108"/>
      <c r="H26" s="108">
        <f t="shared" si="5"/>
        <v>0</v>
      </c>
    </row>
    <row r="27" spans="1:18" x14ac:dyDescent="0.3">
      <c r="A27" s="102">
        <v>3.8</v>
      </c>
      <c r="B27" s="103" t="s">
        <v>75</v>
      </c>
      <c r="C27" s="104" t="s">
        <v>35</v>
      </c>
      <c r="D27" s="105">
        <v>0</v>
      </c>
      <c r="E27" s="106">
        <v>55.287804000000001</v>
      </c>
      <c r="F27" s="107">
        <f t="shared" si="4"/>
        <v>0</v>
      </c>
      <c r="G27" s="108"/>
      <c r="H27" s="108">
        <f t="shared" si="5"/>
        <v>0</v>
      </c>
    </row>
    <row r="28" spans="1:18" x14ac:dyDescent="0.3">
      <c r="A28" s="102">
        <v>3.9</v>
      </c>
      <c r="B28" s="103" t="s">
        <v>76</v>
      </c>
      <c r="C28" s="104" t="s">
        <v>35</v>
      </c>
      <c r="D28" s="105">
        <v>0</v>
      </c>
      <c r="E28" s="106">
        <v>64.265229600000012</v>
      </c>
      <c r="F28" s="107">
        <f t="shared" si="4"/>
        <v>0</v>
      </c>
      <c r="G28" s="108"/>
      <c r="H28" s="108">
        <f t="shared" si="5"/>
        <v>0</v>
      </c>
    </row>
    <row r="29" spans="1:18" x14ac:dyDescent="0.3">
      <c r="A29" s="116">
        <v>4</v>
      </c>
      <c r="B29" s="117" t="s">
        <v>257</v>
      </c>
      <c r="C29" s="118"/>
      <c r="D29" s="99"/>
      <c r="E29" s="100"/>
      <c r="F29" s="101">
        <f>F31+F30</f>
        <v>24.470325591428583</v>
      </c>
      <c r="G29" s="101"/>
      <c r="H29" s="101">
        <f>H30+H31</f>
        <v>0</v>
      </c>
    </row>
    <row r="30" spans="1:18" x14ac:dyDescent="0.3">
      <c r="A30" s="102">
        <v>4.0999999999999996</v>
      </c>
      <c r="B30" s="103" t="s">
        <v>258</v>
      </c>
      <c r="C30" s="104" t="s">
        <v>35</v>
      </c>
      <c r="D30" s="105">
        <v>1</v>
      </c>
      <c r="E30" s="128">
        <v>2.5714285714285716</v>
      </c>
      <c r="F30" s="107">
        <f t="shared" si="4"/>
        <v>2.5714285714285716</v>
      </c>
      <c r="G30" s="108"/>
      <c r="H30" s="108">
        <f t="shared" ref="H30" si="6">G30*D30</f>
        <v>0</v>
      </c>
    </row>
    <row r="31" spans="1:18" x14ac:dyDescent="0.3">
      <c r="A31" s="102">
        <v>4.0999999999999996</v>
      </c>
      <c r="B31" s="103" t="s">
        <v>259</v>
      </c>
      <c r="C31" s="104" t="s">
        <v>35</v>
      </c>
      <c r="D31" s="105">
        <v>1</v>
      </c>
      <c r="E31" s="128">
        <v>21.89889702000001</v>
      </c>
      <c r="F31" s="107">
        <f t="shared" si="4"/>
        <v>21.89889702000001</v>
      </c>
      <c r="G31" s="108"/>
      <c r="H31" s="108">
        <f t="shared" si="5"/>
        <v>0</v>
      </c>
    </row>
    <row r="32" spans="1:18" x14ac:dyDescent="0.3">
      <c r="A32" s="116">
        <v>5</v>
      </c>
      <c r="B32" s="119" t="s">
        <v>167</v>
      </c>
      <c r="C32" s="98" t="s">
        <v>59</v>
      </c>
      <c r="D32" s="100">
        <f>A_Centralizarelucrari!A47+A_Centralizarelucrari!B47+A_Centralizarelucrari!C47</f>
        <v>19.5</v>
      </c>
      <c r="E32" s="100"/>
      <c r="F32" s="101">
        <f>SUM(F33:F38)</f>
        <v>14998.095238095237</v>
      </c>
      <c r="G32" s="111"/>
      <c r="H32" s="101">
        <f>SUM(H33:H38)</f>
        <v>0</v>
      </c>
    </row>
    <row r="33" spans="1:22" x14ac:dyDescent="0.3">
      <c r="A33" s="102">
        <v>5.0999999999999996</v>
      </c>
      <c r="B33" s="120" t="s">
        <v>94</v>
      </c>
      <c r="C33" s="104" t="s">
        <v>59</v>
      </c>
      <c r="D33" s="106">
        <v>3</v>
      </c>
      <c r="E33" s="106">
        <v>948.57142857142856</v>
      </c>
      <c r="F33" s="107">
        <f>E33*D33</f>
        <v>2845.7142857142858</v>
      </c>
      <c r="G33" s="108"/>
      <c r="H33" s="108">
        <f>G33*D33</f>
        <v>0</v>
      </c>
    </row>
    <row r="34" spans="1:22" x14ac:dyDescent="0.3">
      <c r="A34" s="102">
        <v>5.2</v>
      </c>
      <c r="B34" s="120" t="s">
        <v>113</v>
      </c>
      <c r="C34" s="104" t="s">
        <v>59</v>
      </c>
      <c r="D34" s="106">
        <v>26</v>
      </c>
      <c r="E34" s="106">
        <v>221.9047619047619</v>
      </c>
      <c r="F34" s="107">
        <f t="shared" ref="F34:F38" si="7">E34*D34</f>
        <v>5769.5238095238092</v>
      </c>
      <c r="G34" s="108"/>
      <c r="H34" s="108">
        <f>G34*D34</f>
        <v>0</v>
      </c>
    </row>
    <row r="35" spans="1:22" x14ac:dyDescent="0.3">
      <c r="A35" s="102">
        <v>5.3</v>
      </c>
      <c r="B35" s="120" t="s">
        <v>95</v>
      </c>
      <c r="C35" s="104" t="s">
        <v>59</v>
      </c>
      <c r="D35" s="106">
        <v>1</v>
      </c>
      <c r="E35" s="106">
        <v>1053.3333333333333</v>
      </c>
      <c r="F35" s="107">
        <f t="shared" ref="F35:F36" si="8">E35*D35</f>
        <v>1053.3333333333333</v>
      </c>
      <c r="G35" s="108"/>
      <c r="H35" s="108">
        <f>G35*D35</f>
        <v>0</v>
      </c>
    </row>
    <row r="36" spans="1:22" x14ac:dyDescent="0.3">
      <c r="A36" s="102">
        <v>5.4</v>
      </c>
      <c r="B36" s="120" t="s">
        <v>114</v>
      </c>
      <c r="C36" s="104" t="s">
        <v>59</v>
      </c>
      <c r="D36" s="106">
        <v>2</v>
      </c>
      <c r="E36" s="106">
        <v>225.71428571428569</v>
      </c>
      <c r="F36" s="107">
        <f t="shared" si="8"/>
        <v>451.42857142857139</v>
      </c>
      <c r="G36" s="108"/>
      <c r="H36" s="108">
        <f>G36*D36</f>
        <v>0</v>
      </c>
    </row>
    <row r="37" spans="1:22" x14ac:dyDescent="0.3">
      <c r="A37" s="102" t="s">
        <v>262</v>
      </c>
      <c r="B37" s="120" t="s">
        <v>260</v>
      </c>
      <c r="C37" s="104" t="s">
        <v>59</v>
      </c>
      <c r="D37" s="106">
        <v>1</v>
      </c>
      <c r="E37" s="106">
        <v>1217.1428571428571</v>
      </c>
      <c r="F37" s="107">
        <f t="shared" si="7"/>
        <v>1217.1428571428571</v>
      </c>
      <c r="G37" s="108"/>
      <c r="H37" s="108">
        <f>G37*D37</f>
        <v>0</v>
      </c>
    </row>
    <row r="38" spans="1:22" x14ac:dyDescent="0.3">
      <c r="A38" s="102" t="s">
        <v>263</v>
      </c>
      <c r="B38" s="120" t="s">
        <v>261</v>
      </c>
      <c r="C38" s="104" t="s">
        <v>59</v>
      </c>
      <c r="D38" s="106">
        <v>15.5</v>
      </c>
      <c r="E38" s="106">
        <v>236.19047619047618</v>
      </c>
      <c r="F38" s="107">
        <f t="shared" si="7"/>
        <v>3660.9523809523807</v>
      </c>
      <c r="G38" s="108"/>
      <c r="H38" s="108">
        <f>G38*D38</f>
        <v>0</v>
      </c>
    </row>
    <row r="39" spans="1:22" x14ac:dyDescent="0.3">
      <c r="A39" s="116">
        <v>6</v>
      </c>
      <c r="B39" s="117" t="s">
        <v>61</v>
      </c>
      <c r="C39" s="118"/>
      <c r="D39" s="99"/>
      <c r="E39" s="100"/>
      <c r="F39" s="101">
        <f>SUM(F40:F42)</f>
        <v>-10.476190476190368</v>
      </c>
      <c r="G39" s="101"/>
      <c r="H39" s="101">
        <f>SUM(H40:H42)</f>
        <v>-4754.2857142857138</v>
      </c>
    </row>
    <row r="40" spans="1:22" ht="28.8" x14ac:dyDescent="0.3">
      <c r="A40" s="102" t="s">
        <v>237</v>
      </c>
      <c r="B40" s="121" t="s">
        <v>78</v>
      </c>
      <c r="C40" s="104" t="s">
        <v>59</v>
      </c>
      <c r="D40" s="79">
        <f>-(D41+D42)</f>
        <v>-24</v>
      </c>
      <c r="E40" s="79">
        <v>198.09523809523807</v>
      </c>
      <c r="F40" s="80">
        <f>D40*E40</f>
        <v>-4754.2857142857138</v>
      </c>
      <c r="G40" s="81"/>
      <c r="H40" s="80">
        <f>F40</f>
        <v>-4754.2857142857138</v>
      </c>
    </row>
    <row r="41" spans="1:22" ht="28.8" x14ac:dyDescent="0.3">
      <c r="A41" s="102" t="s">
        <v>238</v>
      </c>
      <c r="B41" s="121" t="s">
        <v>115</v>
      </c>
      <c r="C41" s="104" t="s">
        <v>59</v>
      </c>
      <c r="D41" s="106">
        <v>19</v>
      </c>
      <c r="E41" s="106">
        <v>199.04761904761904</v>
      </c>
      <c r="F41" s="107">
        <f>E41*D41</f>
        <v>3781.9047619047615</v>
      </c>
      <c r="G41" s="108"/>
      <c r="H41" s="108">
        <f>G41*D41</f>
        <v>0</v>
      </c>
    </row>
    <row r="42" spans="1:22" x14ac:dyDescent="0.3">
      <c r="A42" s="102" t="s">
        <v>239</v>
      </c>
      <c r="B42" s="122" t="s">
        <v>99</v>
      </c>
      <c r="C42" s="104" t="s">
        <v>35</v>
      </c>
      <c r="D42" s="106">
        <v>5</v>
      </c>
      <c r="E42" s="106">
        <v>192.38095238095238</v>
      </c>
      <c r="F42" s="107">
        <f>E42*D42</f>
        <v>961.90476190476193</v>
      </c>
      <c r="G42" s="108"/>
      <c r="H42" s="108">
        <f t="shared" ref="H42:H46" si="9">G42*D42</f>
        <v>0</v>
      </c>
    </row>
    <row r="43" spans="1:22" x14ac:dyDescent="0.3">
      <c r="A43" s="116">
        <v>7</v>
      </c>
      <c r="B43" s="117" t="s">
        <v>168</v>
      </c>
      <c r="C43" s="118"/>
      <c r="D43" s="99"/>
      <c r="E43" s="100"/>
      <c r="F43" s="101">
        <f>SUM(F44:F46)</f>
        <v>41.904761904761905</v>
      </c>
      <c r="G43" s="101"/>
      <c r="H43" s="101">
        <f>SUM(H44:H46)</f>
        <v>0</v>
      </c>
    </row>
    <row r="44" spans="1:22" x14ac:dyDescent="0.3">
      <c r="A44" s="102">
        <v>7.1</v>
      </c>
      <c r="B44" s="122" t="s">
        <v>100</v>
      </c>
      <c r="C44" s="104" t="s">
        <v>59</v>
      </c>
      <c r="D44" s="106">
        <v>1</v>
      </c>
      <c r="E44" s="106">
        <v>41.904761904761905</v>
      </c>
      <c r="F44" s="107">
        <f t="shared" ref="F44:F46" si="10">E44*D44</f>
        <v>41.904761904761905</v>
      </c>
      <c r="G44" s="108"/>
      <c r="H44" s="108">
        <f t="shared" ref="H44" si="11">G44*D44</f>
        <v>0</v>
      </c>
    </row>
    <row r="45" spans="1:22" x14ac:dyDescent="0.3">
      <c r="A45" s="102">
        <v>7.2</v>
      </c>
      <c r="B45" s="122" t="s">
        <v>101</v>
      </c>
      <c r="C45" s="104" t="s">
        <v>59</v>
      </c>
      <c r="D45" s="106">
        <v>0</v>
      </c>
      <c r="E45" s="106">
        <v>52.38095238095238</v>
      </c>
      <c r="F45" s="107">
        <f t="shared" si="10"/>
        <v>0</v>
      </c>
      <c r="G45" s="108"/>
      <c r="H45" s="108">
        <f t="shared" si="9"/>
        <v>0</v>
      </c>
    </row>
    <row r="46" spans="1:22" x14ac:dyDescent="0.3">
      <c r="A46" s="102">
        <v>7.3</v>
      </c>
      <c r="B46" s="122" t="s">
        <v>102</v>
      </c>
      <c r="C46" s="104" t="s">
        <v>59</v>
      </c>
      <c r="D46" s="106">
        <v>0</v>
      </c>
      <c r="E46" s="106">
        <v>110.47619047619047</v>
      </c>
      <c r="F46" s="107">
        <f t="shared" si="10"/>
        <v>0</v>
      </c>
      <c r="G46" s="108"/>
      <c r="H46" s="108">
        <f t="shared" si="9"/>
        <v>0</v>
      </c>
    </row>
    <row r="47" spans="1:22" s="74" customFormat="1" x14ac:dyDescent="0.3">
      <c r="A47" s="116">
        <v>8</v>
      </c>
      <c r="B47" s="117" t="s">
        <v>169</v>
      </c>
      <c r="C47" s="118"/>
      <c r="D47" s="99"/>
      <c r="E47" s="100"/>
      <c r="F47" s="101">
        <f>F48+F54</f>
        <v>971.90095238095228</v>
      </c>
      <c r="G47" s="101"/>
      <c r="H47" s="101">
        <f>H48+H54</f>
        <v>0</v>
      </c>
      <c r="I47" s="150"/>
      <c r="P47" s="149"/>
      <c r="R47" s="149"/>
    </row>
    <row r="48" spans="1:22" x14ac:dyDescent="0.3">
      <c r="A48" s="123">
        <v>8.1</v>
      </c>
      <c r="B48" s="124" t="s">
        <v>46</v>
      </c>
      <c r="C48" s="125"/>
      <c r="D48" s="106"/>
      <c r="E48" s="106"/>
      <c r="F48" s="126">
        <f>SUM(F49:F53)</f>
        <v>179.51999999999998</v>
      </c>
      <c r="G48" s="127"/>
      <c r="H48" s="126">
        <f>SUM(H49:H53)</f>
        <v>0</v>
      </c>
      <c r="T48" s="70"/>
      <c r="V48" s="154"/>
    </row>
    <row r="49" spans="1:22" x14ac:dyDescent="0.3">
      <c r="A49" s="102" t="s">
        <v>170</v>
      </c>
      <c r="B49" s="121" t="s">
        <v>116</v>
      </c>
      <c r="C49" s="104" t="s">
        <v>36</v>
      </c>
      <c r="D49" s="128"/>
      <c r="E49" s="128">
        <v>29.52</v>
      </c>
      <c r="F49" s="107">
        <f>E49*D49</f>
        <v>0</v>
      </c>
      <c r="G49" s="108"/>
      <c r="H49" s="108">
        <f>G49*D49</f>
        <v>0</v>
      </c>
    </row>
    <row r="50" spans="1:22" x14ac:dyDescent="0.3">
      <c r="A50" s="102" t="s">
        <v>171</v>
      </c>
      <c r="B50" s="129" t="s">
        <v>44</v>
      </c>
      <c r="C50" s="104" t="s">
        <v>36</v>
      </c>
      <c r="D50" s="128"/>
      <c r="E50" s="128">
        <v>59.76</v>
      </c>
      <c r="F50" s="107">
        <f t="shared" ref="F50:F53" si="12">E50*D50</f>
        <v>0</v>
      </c>
      <c r="G50" s="108"/>
      <c r="H50" s="108">
        <f t="shared" ref="H50:H53" si="13">G50*D50</f>
        <v>0</v>
      </c>
      <c r="R50" s="149"/>
      <c r="T50" s="70"/>
      <c r="V50" s="154"/>
    </row>
    <row r="51" spans="1:22" x14ac:dyDescent="0.3">
      <c r="A51" s="102" t="s">
        <v>172</v>
      </c>
      <c r="B51" s="129" t="s">
        <v>108</v>
      </c>
      <c r="C51" s="104" t="s">
        <v>59</v>
      </c>
      <c r="D51" s="128">
        <v>4</v>
      </c>
      <c r="E51" s="128">
        <v>15</v>
      </c>
      <c r="F51" s="107">
        <f>E51*D51</f>
        <v>60</v>
      </c>
      <c r="G51" s="108"/>
      <c r="H51" s="108">
        <f>G51*D51</f>
        <v>0</v>
      </c>
      <c r="R51" s="149"/>
      <c r="T51" s="70"/>
    </row>
    <row r="52" spans="1:22" x14ac:dyDescent="0.3">
      <c r="A52" s="102" t="s">
        <v>173</v>
      </c>
      <c r="B52" s="129" t="s">
        <v>45</v>
      </c>
      <c r="C52" s="104" t="s">
        <v>36</v>
      </c>
      <c r="D52" s="128">
        <v>2</v>
      </c>
      <c r="E52" s="128">
        <v>59.76</v>
      </c>
      <c r="F52" s="107">
        <f>E52*D52</f>
        <v>119.52</v>
      </c>
      <c r="G52" s="108"/>
      <c r="H52" s="108">
        <f>G52*D52</f>
        <v>0</v>
      </c>
      <c r="R52" s="149"/>
      <c r="T52" s="70"/>
    </row>
    <row r="53" spans="1:22" x14ac:dyDescent="0.3">
      <c r="A53" s="102" t="s">
        <v>174</v>
      </c>
      <c r="B53" s="129" t="s">
        <v>118</v>
      </c>
      <c r="C53" s="104" t="s">
        <v>36</v>
      </c>
      <c r="D53" s="128"/>
      <c r="E53" s="128">
        <v>83.80952380952381</v>
      </c>
      <c r="F53" s="107">
        <f t="shared" si="12"/>
        <v>0</v>
      </c>
      <c r="G53" s="108"/>
      <c r="H53" s="108">
        <f t="shared" si="13"/>
        <v>0</v>
      </c>
      <c r="R53" s="149"/>
      <c r="T53" s="70"/>
    </row>
    <row r="54" spans="1:22" x14ac:dyDescent="0.3">
      <c r="A54" s="123" t="s">
        <v>175</v>
      </c>
      <c r="B54" s="124" t="s">
        <v>47</v>
      </c>
      <c r="C54" s="125"/>
      <c r="D54" s="128"/>
      <c r="E54" s="128"/>
      <c r="F54" s="126">
        <f>SUM(F55:F60)</f>
        <v>792.38095238095229</v>
      </c>
      <c r="G54" s="127"/>
      <c r="H54" s="126">
        <f>SUM(H55:H60)</f>
        <v>0</v>
      </c>
      <c r="R54" s="149"/>
      <c r="T54" s="70"/>
    </row>
    <row r="55" spans="1:22" x14ac:dyDescent="0.3">
      <c r="A55" s="102" t="s">
        <v>176</v>
      </c>
      <c r="B55" s="129" t="s">
        <v>116</v>
      </c>
      <c r="C55" s="104" t="s">
        <v>36</v>
      </c>
      <c r="D55" s="128"/>
      <c r="E55" s="128">
        <v>29.523809523809522</v>
      </c>
      <c r="F55" s="107">
        <f t="shared" ref="F55:F60" si="14">E55*D55</f>
        <v>0</v>
      </c>
      <c r="G55" s="108"/>
      <c r="H55" s="108">
        <f>G55*D55</f>
        <v>0</v>
      </c>
      <c r="R55" s="149"/>
      <c r="T55" s="70"/>
    </row>
    <row r="56" spans="1:22" x14ac:dyDescent="0.3">
      <c r="A56" s="102" t="s">
        <v>177</v>
      </c>
      <c r="B56" s="129" t="s">
        <v>44</v>
      </c>
      <c r="C56" s="104" t="s">
        <v>36</v>
      </c>
      <c r="D56" s="128"/>
      <c r="E56" s="128">
        <v>74.285714285714278</v>
      </c>
      <c r="F56" s="107">
        <f t="shared" si="14"/>
        <v>0</v>
      </c>
      <c r="G56" s="108"/>
      <c r="H56" s="108">
        <f>G56*D56</f>
        <v>0</v>
      </c>
      <c r="R56" s="149"/>
      <c r="T56" s="70"/>
    </row>
    <row r="57" spans="1:22" x14ac:dyDescent="0.3">
      <c r="A57" s="102" t="s">
        <v>178</v>
      </c>
      <c r="B57" s="129" t="s">
        <v>48</v>
      </c>
      <c r="C57" s="104" t="s">
        <v>36</v>
      </c>
      <c r="D57" s="128">
        <v>2</v>
      </c>
      <c r="E57" s="128">
        <v>117.14285714285714</v>
      </c>
      <c r="F57" s="107">
        <f t="shared" si="14"/>
        <v>234.28571428571428</v>
      </c>
      <c r="G57" s="108"/>
      <c r="H57" s="108">
        <f t="shared" ref="H57:H60" si="15">G57*D57</f>
        <v>0</v>
      </c>
      <c r="R57" s="149"/>
      <c r="T57" s="70"/>
    </row>
    <row r="58" spans="1:22" x14ac:dyDescent="0.3">
      <c r="A58" s="102" t="s">
        <v>179</v>
      </c>
      <c r="B58" s="129" t="s">
        <v>105</v>
      </c>
      <c r="C58" s="104" t="s">
        <v>36</v>
      </c>
      <c r="D58" s="128">
        <v>2</v>
      </c>
      <c r="E58" s="128">
        <v>279.04761904761904</v>
      </c>
      <c r="F58" s="107">
        <f t="shared" si="14"/>
        <v>558.09523809523807</v>
      </c>
      <c r="G58" s="108"/>
      <c r="H58" s="108">
        <f>G58*D58</f>
        <v>0</v>
      </c>
      <c r="R58" s="149"/>
      <c r="T58" s="70"/>
    </row>
    <row r="59" spans="1:22" x14ac:dyDescent="0.3">
      <c r="A59" s="102" t="s">
        <v>180</v>
      </c>
      <c r="B59" s="129" t="s">
        <v>106</v>
      </c>
      <c r="C59" s="104" t="s">
        <v>36</v>
      </c>
      <c r="D59" s="128"/>
      <c r="E59" s="106">
        <v>224.76190476190476</v>
      </c>
      <c r="F59" s="107">
        <f t="shared" si="14"/>
        <v>0</v>
      </c>
      <c r="G59" s="108"/>
      <c r="H59" s="108">
        <f t="shared" si="15"/>
        <v>0</v>
      </c>
      <c r="R59" s="149"/>
      <c r="T59" s="70"/>
    </row>
    <row r="60" spans="1:22" s="155" customFormat="1" x14ac:dyDescent="0.3">
      <c r="A60" s="102" t="s">
        <v>181</v>
      </c>
      <c r="B60" s="130" t="s">
        <v>117</v>
      </c>
      <c r="C60" s="104" t="s">
        <v>36</v>
      </c>
      <c r="D60" s="128"/>
      <c r="E60" s="106">
        <v>40.952380952380949</v>
      </c>
      <c r="F60" s="107">
        <f t="shared" si="14"/>
        <v>0</v>
      </c>
      <c r="G60" s="108"/>
      <c r="H60" s="108">
        <f t="shared" si="15"/>
        <v>0</v>
      </c>
      <c r="I60" s="150"/>
      <c r="P60" s="156"/>
      <c r="R60" s="156"/>
      <c r="T60" s="70"/>
    </row>
    <row r="61" spans="1:22" s="74" customFormat="1" x14ac:dyDescent="0.3">
      <c r="A61" s="116" t="s">
        <v>182</v>
      </c>
      <c r="B61" s="117" t="s">
        <v>62</v>
      </c>
      <c r="C61" s="118"/>
      <c r="D61" s="99">
        <f>SUM(D62:D81)</f>
        <v>2</v>
      </c>
      <c r="E61" s="100"/>
      <c r="F61" s="101">
        <f>SUM(F62:F84)</f>
        <v>2984.1934285714283</v>
      </c>
      <c r="G61" s="101"/>
      <c r="H61" s="101">
        <f>SUM(H62:H84)</f>
        <v>0</v>
      </c>
      <c r="I61" s="157"/>
      <c r="P61" s="149"/>
      <c r="R61" s="149"/>
    </row>
    <row r="62" spans="1:22" ht="20.25" customHeight="1" x14ac:dyDescent="0.3">
      <c r="A62" s="102" t="s">
        <v>183</v>
      </c>
      <c r="B62" s="122" t="s">
        <v>184</v>
      </c>
      <c r="C62" s="104" t="s">
        <v>35</v>
      </c>
      <c r="D62" s="106">
        <v>0</v>
      </c>
      <c r="E62" s="131">
        <v>125</v>
      </c>
      <c r="F62" s="107">
        <f t="shared" ref="F62:F83" si="16">E62*D62</f>
        <v>0</v>
      </c>
      <c r="G62" s="108"/>
      <c r="H62" s="108">
        <f>G62*D62</f>
        <v>0</v>
      </c>
      <c r="T62" s="70"/>
    </row>
    <row r="63" spans="1:22" ht="20.25" customHeight="1" x14ac:dyDescent="0.3">
      <c r="A63" s="102" t="s">
        <v>185</v>
      </c>
      <c r="B63" s="122" t="s">
        <v>186</v>
      </c>
      <c r="C63" s="104" t="s">
        <v>35</v>
      </c>
      <c r="D63" s="106">
        <v>0</v>
      </c>
      <c r="E63" s="131">
        <v>128</v>
      </c>
      <c r="F63" s="107">
        <f t="shared" si="16"/>
        <v>0</v>
      </c>
      <c r="G63" s="108"/>
      <c r="H63" s="108">
        <f t="shared" ref="H63:H81" si="17">G63*D63</f>
        <v>0</v>
      </c>
      <c r="T63" s="70"/>
    </row>
    <row r="64" spans="1:22" ht="20.25" customHeight="1" x14ac:dyDescent="0.3">
      <c r="A64" s="102" t="s">
        <v>187</v>
      </c>
      <c r="B64" s="122" t="s">
        <v>188</v>
      </c>
      <c r="C64" s="104" t="s">
        <v>35</v>
      </c>
      <c r="D64" s="106">
        <v>0</v>
      </c>
      <c r="E64" s="131">
        <v>125</v>
      </c>
      <c r="F64" s="107">
        <f t="shared" si="16"/>
        <v>0</v>
      </c>
      <c r="G64" s="108"/>
      <c r="H64" s="108">
        <f t="shared" si="17"/>
        <v>0</v>
      </c>
      <c r="T64" s="70"/>
    </row>
    <row r="65" spans="1:20" ht="20.25" customHeight="1" x14ac:dyDescent="0.3">
      <c r="A65" s="102" t="s">
        <v>189</v>
      </c>
      <c r="B65" s="122" t="s">
        <v>190</v>
      </c>
      <c r="C65" s="104" t="s">
        <v>35</v>
      </c>
      <c r="D65" s="106">
        <v>0</v>
      </c>
      <c r="E65" s="131">
        <v>125</v>
      </c>
      <c r="F65" s="107">
        <f t="shared" si="16"/>
        <v>0</v>
      </c>
      <c r="G65" s="108"/>
      <c r="H65" s="108">
        <f t="shared" si="17"/>
        <v>0</v>
      </c>
      <c r="T65" s="70"/>
    </row>
    <row r="66" spans="1:20" ht="20.25" customHeight="1" x14ac:dyDescent="0.3">
      <c r="A66" s="102" t="s">
        <v>191</v>
      </c>
      <c r="B66" s="122" t="s">
        <v>192</v>
      </c>
      <c r="C66" s="104" t="s">
        <v>35</v>
      </c>
      <c r="D66" s="106">
        <v>0</v>
      </c>
      <c r="E66" s="131">
        <v>125</v>
      </c>
      <c r="F66" s="107">
        <f t="shared" si="16"/>
        <v>0</v>
      </c>
      <c r="G66" s="108"/>
      <c r="H66" s="108">
        <f t="shared" si="17"/>
        <v>0</v>
      </c>
      <c r="T66" s="70"/>
    </row>
    <row r="67" spans="1:20" ht="20.25" customHeight="1" x14ac:dyDescent="0.3">
      <c r="A67" s="102" t="s">
        <v>193</v>
      </c>
      <c r="B67" s="122" t="s">
        <v>194</v>
      </c>
      <c r="C67" s="104" t="s">
        <v>35</v>
      </c>
      <c r="D67" s="106">
        <v>0</v>
      </c>
      <c r="E67" s="131">
        <v>131</v>
      </c>
      <c r="F67" s="107">
        <f t="shared" si="16"/>
        <v>0</v>
      </c>
      <c r="G67" s="108"/>
      <c r="H67" s="108">
        <f t="shared" si="17"/>
        <v>0</v>
      </c>
      <c r="T67" s="70"/>
    </row>
    <row r="68" spans="1:20" ht="20.25" customHeight="1" x14ac:dyDescent="0.3">
      <c r="A68" s="102" t="s">
        <v>195</v>
      </c>
      <c r="B68" s="122" t="s">
        <v>196</v>
      </c>
      <c r="C68" s="104" t="s">
        <v>35</v>
      </c>
      <c r="D68" s="106">
        <v>0</v>
      </c>
      <c r="E68" s="131">
        <v>318</v>
      </c>
      <c r="F68" s="107">
        <f t="shared" si="16"/>
        <v>0</v>
      </c>
      <c r="G68" s="108"/>
      <c r="H68" s="108">
        <f t="shared" si="17"/>
        <v>0</v>
      </c>
      <c r="T68" s="70"/>
    </row>
    <row r="69" spans="1:20" ht="20.25" customHeight="1" x14ac:dyDescent="0.3">
      <c r="A69" s="102" t="s">
        <v>197</v>
      </c>
      <c r="B69" s="122" t="s">
        <v>198</v>
      </c>
      <c r="C69" s="104" t="s">
        <v>35</v>
      </c>
      <c r="D69" s="106">
        <v>0</v>
      </c>
      <c r="E69" s="131">
        <v>346</v>
      </c>
      <c r="F69" s="107">
        <f t="shared" si="16"/>
        <v>0</v>
      </c>
      <c r="G69" s="108"/>
      <c r="H69" s="108">
        <f t="shared" si="17"/>
        <v>0</v>
      </c>
      <c r="T69" s="70"/>
    </row>
    <row r="70" spans="1:20" ht="20.25" customHeight="1" x14ac:dyDescent="0.3">
      <c r="A70" s="102" t="s">
        <v>199</v>
      </c>
      <c r="B70" s="122" t="s">
        <v>200</v>
      </c>
      <c r="C70" s="104" t="s">
        <v>35</v>
      </c>
      <c r="D70" s="106">
        <v>0</v>
      </c>
      <c r="E70" s="131">
        <v>380</v>
      </c>
      <c r="F70" s="107">
        <f t="shared" si="16"/>
        <v>0</v>
      </c>
      <c r="G70" s="108"/>
      <c r="H70" s="108">
        <f t="shared" si="17"/>
        <v>0</v>
      </c>
      <c r="T70" s="70"/>
    </row>
    <row r="71" spans="1:20" ht="20.25" customHeight="1" x14ac:dyDescent="0.3">
      <c r="A71" s="102" t="s">
        <v>201</v>
      </c>
      <c r="B71" s="122" t="s">
        <v>250</v>
      </c>
      <c r="C71" s="104" t="s">
        <v>35</v>
      </c>
      <c r="D71" s="106">
        <v>2</v>
      </c>
      <c r="E71" s="131">
        <v>1247</v>
      </c>
      <c r="F71" s="107">
        <f t="shared" si="16"/>
        <v>2494</v>
      </c>
      <c r="G71" s="108"/>
      <c r="H71" s="108">
        <f t="shared" si="17"/>
        <v>0</v>
      </c>
      <c r="T71" s="70"/>
    </row>
    <row r="72" spans="1:20" ht="20.25" customHeight="1" x14ac:dyDescent="0.3">
      <c r="A72" s="102" t="s">
        <v>202</v>
      </c>
      <c r="B72" s="122" t="s">
        <v>203</v>
      </c>
      <c r="C72" s="104" t="s">
        <v>35</v>
      </c>
      <c r="D72" s="106">
        <v>0</v>
      </c>
      <c r="E72" s="131">
        <v>129</v>
      </c>
      <c r="F72" s="107">
        <f t="shared" si="16"/>
        <v>0</v>
      </c>
      <c r="G72" s="108"/>
      <c r="H72" s="108">
        <f t="shared" si="17"/>
        <v>0</v>
      </c>
      <c r="T72" s="70"/>
    </row>
    <row r="73" spans="1:20" ht="20.25" customHeight="1" x14ac:dyDescent="0.3">
      <c r="A73" s="102" t="s">
        <v>204</v>
      </c>
      <c r="B73" s="122" t="s">
        <v>205</v>
      </c>
      <c r="C73" s="104" t="s">
        <v>35</v>
      </c>
      <c r="D73" s="106">
        <v>0</v>
      </c>
      <c r="E73" s="131">
        <v>130</v>
      </c>
      <c r="F73" s="107">
        <f t="shared" si="16"/>
        <v>0</v>
      </c>
      <c r="G73" s="108"/>
      <c r="H73" s="108">
        <f t="shared" si="17"/>
        <v>0</v>
      </c>
      <c r="T73" s="70"/>
    </row>
    <row r="74" spans="1:20" ht="20.25" customHeight="1" x14ac:dyDescent="0.3">
      <c r="A74" s="102" t="s">
        <v>206</v>
      </c>
      <c r="B74" s="122" t="s">
        <v>207</v>
      </c>
      <c r="C74" s="104" t="s">
        <v>35</v>
      </c>
      <c r="D74" s="106">
        <v>0</v>
      </c>
      <c r="E74" s="131">
        <v>130</v>
      </c>
      <c r="F74" s="107">
        <f t="shared" si="16"/>
        <v>0</v>
      </c>
      <c r="G74" s="108"/>
      <c r="H74" s="108">
        <f t="shared" si="17"/>
        <v>0</v>
      </c>
      <c r="T74" s="70"/>
    </row>
    <row r="75" spans="1:20" ht="20.25" customHeight="1" x14ac:dyDescent="0.3">
      <c r="A75" s="102" t="s">
        <v>208</v>
      </c>
      <c r="B75" s="122" t="s">
        <v>209</v>
      </c>
      <c r="C75" s="104" t="s">
        <v>35</v>
      </c>
      <c r="D75" s="106">
        <v>0</v>
      </c>
      <c r="E75" s="131">
        <v>134</v>
      </c>
      <c r="F75" s="107">
        <f t="shared" si="16"/>
        <v>0</v>
      </c>
      <c r="G75" s="108"/>
      <c r="H75" s="108">
        <f t="shared" si="17"/>
        <v>0</v>
      </c>
      <c r="T75" s="70"/>
    </row>
    <row r="76" spans="1:20" ht="20.25" customHeight="1" x14ac:dyDescent="0.3">
      <c r="A76" s="102" t="s">
        <v>210</v>
      </c>
      <c r="B76" s="122" t="s">
        <v>211</v>
      </c>
      <c r="C76" s="104" t="s">
        <v>35</v>
      </c>
      <c r="D76" s="106">
        <v>0</v>
      </c>
      <c r="E76" s="131">
        <v>258</v>
      </c>
      <c r="F76" s="107">
        <f t="shared" si="16"/>
        <v>0</v>
      </c>
      <c r="G76" s="108"/>
      <c r="H76" s="108">
        <f t="shared" si="17"/>
        <v>0</v>
      </c>
      <c r="T76" s="70"/>
    </row>
    <row r="77" spans="1:20" ht="20.25" customHeight="1" x14ac:dyDescent="0.3">
      <c r="A77" s="102" t="s">
        <v>212</v>
      </c>
      <c r="B77" s="122" t="s">
        <v>213</v>
      </c>
      <c r="C77" s="104" t="s">
        <v>35</v>
      </c>
      <c r="D77" s="106">
        <v>0</v>
      </c>
      <c r="E77" s="131">
        <v>275</v>
      </c>
      <c r="F77" s="107">
        <f t="shared" si="16"/>
        <v>0</v>
      </c>
      <c r="G77" s="108"/>
      <c r="H77" s="108">
        <f t="shared" si="17"/>
        <v>0</v>
      </c>
      <c r="T77" s="70"/>
    </row>
    <row r="78" spans="1:20" ht="20.25" customHeight="1" x14ac:dyDescent="0.3">
      <c r="A78" s="102" t="s">
        <v>214</v>
      </c>
      <c r="B78" s="122" t="s">
        <v>215</v>
      </c>
      <c r="C78" s="104" t="s">
        <v>35</v>
      </c>
      <c r="D78" s="106">
        <v>0</v>
      </c>
      <c r="E78" s="131">
        <v>129</v>
      </c>
      <c r="F78" s="107">
        <f t="shared" si="16"/>
        <v>0</v>
      </c>
      <c r="G78" s="108"/>
      <c r="H78" s="108">
        <f t="shared" si="17"/>
        <v>0</v>
      </c>
      <c r="T78" s="70"/>
    </row>
    <row r="79" spans="1:20" ht="20.25" customHeight="1" x14ac:dyDescent="0.3">
      <c r="A79" s="102" t="s">
        <v>216</v>
      </c>
      <c r="B79" s="122" t="s">
        <v>217</v>
      </c>
      <c r="C79" s="104" t="s">
        <v>35</v>
      </c>
      <c r="D79" s="106">
        <v>0</v>
      </c>
      <c r="E79" s="131">
        <v>145</v>
      </c>
      <c r="F79" s="107">
        <f t="shared" si="16"/>
        <v>0</v>
      </c>
      <c r="G79" s="108"/>
      <c r="H79" s="108">
        <f t="shared" si="17"/>
        <v>0</v>
      </c>
      <c r="T79" s="70"/>
    </row>
    <row r="80" spans="1:20" ht="20.25" customHeight="1" x14ac:dyDescent="0.3">
      <c r="A80" s="102" t="s">
        <v>218</v>
      </c>
      <c r="B80" s="122" t="s">
        <v>219</v>
      </c>
      <c r="C80" s="104" t="s">
        <v>35</v>
      </c>
      <c r="D80" s="106">
        <v>0</v>
      </c>
      <c r="E80" s="131">
        <v>284</v>
      </c>
      <c r="F80" s="107">
        <f t="shared" si="16"/>
        <v>0</v>
      </c>
      <c r="G80" s="108"/>
      <c r="H80" s="108">
        <f t="shared" si="17"/>
        <v>0</v>
      </c>
      <c r="T80" s="70"/>
    </row>
    <row r="81" spans="1:20" ht="20.25" customHeight="1" x14ac:dyDescent="0.3">
      <c r="A81" s="102" t="s">
        <v>220</v>
      </c>
      <c r="B81" s="122" t="s">
        <v>221</v>
      </c>
      <c r="C81" s="104" t="s">
        <v>35</v>
      </c>
      <c r="D81" s="106">
        <v>0</v>
      </c>
      <c r="E81" s="131">
        <v>299</v>
      </c>
      <c r="F81" s="107">
        <f t="shared" si="16"/>
        <v>0</v>
      </c>
      <c r="G81" s="108"/>
      <c r="H81" s="108">
        <f t="shared" si="17"/>
        <v>0</v>
      </c>
      <c r="T81" s="70"/>
    </row>
    <row r="82" spans="1:20" x14ac:dyDescent="0.3">
      <c r="A82" s="102" t="s">
        <v>222</v>
      </c>
      <c r="B82" s="132" t="s">
        <v>81</v>
      </c>
      <c r="C82" s="104" t="s">
        <v>59</v>
      </c>
      <c r="D82" s="106">
        <f>D12+D13</f>
        <v>2</v>
      </c>
      <c r="E82" s="133">
        <v>30.811000000000003</v>
      </c>
      <c r="F82" s="107">
        <f t="shared" si="16"/>
        <v>61.622000000000007</v>
      </c>
      <c r="G82" s="108"/>
      <c r="H82" s="108">
        <f>G82*D82</f>
        <v>0</v>
      </c>
    </row>
    <row r="83" spans="1:20" x14ac:dyDescent="0.3">
      <c r="A83" s="102" t="s">
        <v>223</v>
      </c>
      <c r="B83" s="132" t="s">
        <v>224</v>
      </c>
      <c r="C83" s="104" t="s">
        <v>35</v>
      </c>
      <c r="D83" s="106">
        <v>10</v>
      </c>
      <c r="E83" s="133">
        <v>42.857142857142854</v>
      </c>
      <c r="F83" s="107">
        <f t="shared" si="16"/>
        <v>428.57142857142856</v>
      </c>
      <c r="G83" s="108"/>
      <c r="H83" s="108">
        <f>G83*D83</f>
        <v>0</v>
      </c>
    </row>
    <row r="84" spans="1:20" x14ac:dyDescent="0.3">
      <c r="A84" s="102" t="s">
        <v>225</v>
      </c>
      <c r="B84" s="134" t="s">
        <v>240</v>
      </c>
      <c r="C84" s="135" t="s">
        <v>35</v>
      </c>
      <c r="D84" s="106">
        <v>0</v>
      </c>
      <c r="E84" s="133">
        <v>82.649999999999991</v>
      </c>
      <c r="F84" s="107">
        <f>E84*D84</f>
        <v>0</v>
      </c>
      <c r="G84" s="136"/>
      <c r="H84" s="108">
        <f>G84*D84</f>
        <v>0</v>
      </c>
    </row>
    <row r="85" spans="1:20" x14ac:dyDescent="0.3">
      <c r="A85" s="137"/>
      <c r="B85" s="138"/>
      <c r="C85" s="139"/>
      <c r="D85" s="140"/>
      <c r="E85" s="141"/>
      <c r="F85" s="78"/>
      <c r="G85" s="78"/>
      <c r="H85" s="78"/>
    </row>
    <row r="86" spans="1:20" x14ac:dyDescent="0.3">
      <c r="A86" s="142"/>
      <c r="B86" s="143" t="s">
        <v>226</v>
      </c>
      <c r="C86" s="144"/>
      <c r="D86" s="145"/>
      <c r="E86" s="146"/>
      <c r="F86" s="147">
        <f>F10+F18</f>
        <v>20015.193277972376</v>
      </c>
      <c r="G86" s="147"/>
      <c r="H86" s="147">
        <f>H10+H18</f>
        <v>-4754.2857142857138</v>
      </c>
      <c r="I86" s="158"/>
      <c r="P86" s="159"/>
      <c r="R86" s="160"/>
    </row>
    <row r="87" spans="1:20" ht="15" thickBot="1" x14ac:dyDescent="0.35">
      <c r="A87" s="137"/>
      <c r="B87" s="161"/>
      <c r="C87" s="76"/>
      <c r="D87" s="76"/>
      <c r="E87" s="78"/>
      <c r="F87" s="77"/>
      <c r="G87" s="78"/>
      <c r="H87" s="77"/>
    </row>
    <row r="88" spans="1:20" ht="44.25" customHeight="1" thickBot="1" x14ac:dyDescent="0.35">
      <c r="A88" s="162" t="s">
        <v>227</v>
      </c>
      <c r="B88" s="74" t="s">
        <v>64</v>
      </c>
      <c r="C88" s="209" t="s">
        <v>65</v>
      </c>
      <c r="D88" s="210"/>
      <c r="E88" s="210"/>
      <c r="F88" s="210"/>
      <c r="G88" s="210"/>
      <c r="H88" s="211"/>
    </row>
    <row r="89" spans="1:20" ht="43.2" x14ac:dyDescent="0.3">
      <c r="A89" s="162"/>
      <c r="B89" s="75" t="s">
        <v>90</v>
      </c>
      <c r="C89" s="76"/>
      <c r="D89" s="76"/>
      <c r="E89" s="78"/>
      <c r="F89" s="77"/>
      <c r="G89" s="78"/>
      <c r="H89" s="77"/>
    </row>
    <row r="90" spans="1:20" ht="15" thickBot="1" x14ac:dyDescent="0.35">
      <c r="A90" s="162" t="s">
        <v>228</v>
      </c>
      <c r="B90" s="74" t="s">
        <v>241</v>
      </c>
      <c r="C90" s="76"/>
      <c r="D90" s="76"/>
      <c r="E90" s="78"/>
      <c r="F90" s="77"/>
      <c r="G90" s="78"/>
      <c r="H90" s="77"/>
    </row>
    <row r="91" spans="1:20" ht="87" thickBot="1" x14ac:dyDescent="0.35">
      <c r="A91" s="137"/>
      <c r="B91" s="2" t="s">
        <v>96</v>
      </c>
      <c r="C91" s="212" t="s">
        <v>66</v>
      </c>
      <c r="D91" s="213"/>
      <c r="E91" s="213"/>
      <c r="F91" s="213"/>
      <c r="G91" s="213"/>
      <c r="H91" s="214"/>
    </row>
    <row r="92" spans="1:20" x14ac:dyDescent="0.3">
      <c r="A92" s="137"/>
      <c r="B92" s="161"/>
      <c r="C92" s="76"/>
      <c r="D92" s="76"/>
      <c r="E92" s="78"/>
      <c r="F92" s="77"/>
      <c r="G92" s="78"/>
      <c r="H92" s="77"/>
    </row>
    <row r="93" spans="1:20" x14ac:dyDescent="0.3">
      <c r="A93" s="163" t="s">
        <v>50</v>
      </c>
      <c r="B93" s="164" t="s">
        <v>107</v>
      </c>
      <c r="C93" s="165"/>
      <c r="D93" s="165"/>
      <c r="E93" s="166"/>
      <c r="F93" s="166"/>
      <c r="G93" s="166"/>
      <c r="H93" s="166"/>
      <c r="I93" s="25"/>
      <c r="P93"/>
      <c r="R93"/>
    </row>
    <row r="94" spans="1:20" x14ac:dyDescent="0.3">
      <c r="A94" s="163" t="s">
        <v>51</v>
      </c>
      <c r="B94" s="164" t="s">
        <v>98</v>
      </c>
      <c r="C94" s="165"/>
      <c r="D94" s="165"/>
      <c r="E94" s="166"/>
      <c r="F94" s="166"/>
      <c r="G94" s="166"/>
      <c r="H94" s="166"/>
      <c r="I94" s="25"/>
      <c r="P94"/>
      <c r="R94"/>
    </row>
    <row r="95" spans="1:20" ht="34.5" customHeight="1" x14ac:dyDescent="0.3">
      <c r="A95" s="163" t="s">
        <v>109</v>
      </c>
      <c r="B95" s="215" t="s">
        <v>77</v>
      </c>
      <c r="C95" s="215"/>
      <c r="D95" s="215"/>
      <c r="E95" s="215"/>
      <c r="F95" s="215"/>
      <c r="G95" s="215"/>
      <c r="H95" s="215"/>
      <c r="I95" s="25"/>
      <c r="P95"/>
      <c r="R95"/>
    </row>
    <row r="97" spans="1:3" x14ac:dyDescent="0.3">
      <c r="A97" s="82" t="s">
        <v>67</v>
      </c>
    </row>
    <row r="99" spans="1:3" x14ac:dyDescent="0.3">
      <c r="A99" s="148" t="s">
        <v>68</v>
      </c>
    </row>
    <row r="101" spans="1:3" x14ac:dyDescent="0.3">
      <c r="A101" s="148" t="s">
        <v>69</v>
      </c>
    </row>
    <row r="104" spans="1:3" x14ac:dyDescent="0.3">
      <c r="A104" s="82" t="s">
        <v>70</v>
      </c>
      <c r="C104" s="74" t="s">
        <v>70</v>
      </c>
    </row>
    <row r="106" spans="1:3" x14ac:dyDescent="0.3">
      <c r="A106" s="148" t="s">
        <v>68</v>
      </c>
      <c r="C106" t="s">
        <v>68</v>
      </c>
    </row>
    <row r="109" spans="1:3" x14ac:dyDescent="0.3">
      <c r="A109" s="148" t="s">
        <v>69</v>
      </c>
      <c r="C109" t="s">
        <v>69</v>
      </c>
    </row>
  </sheetData>
  <mergeCells count="3">
    <mergeCell ref="C88:H88"/>
    <mergeCell ref="C91:H91"/>
    <mergeCell ref="B95:H95"/>
  </mergeCells>
  <printOptions horizontalCentered="1" verticalCentered="1"/>
  <pageMargins left="0.70866141732283472" right="0.70866141732283472" top="0.51181102362204722" bottom="0.51181102362204722" header="0.31496062992125984" footer="0.31496062992125984"/>
  <pageSetup paperSize="9" scale="39" orientation="portrait" r:id="rId1"/>
  <rowBreaks count="1" manualBreakCount="1">
    <brk id="6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2025-10-30T08:05:43Z</cp:lastPrinted>
  <dcterms:created xsi:type="dcterms:W3CDTF">2015-06-05T18:17:20Z</dcterms:created>
  <dcterms:modified xsi:type="dcterms:W3CDTF">2025-10-30T08:22:07Z</dcterms:modified>
</cp:coreProperties>
</file>