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mcnas\commercial\10_Proceduri de achizitii\12_Giurgiu\MEGA_GR_2025_056\"/>
    </mc:Choice>
  </mc:AlternateContent>
  <xr:revisionPtr revIDLastSave="0" documentId="13_ncr:1_{AFE3A856-97AF-4365-B21E-351AC8804B4E}" xr6:coauthVersionLast="47" xr6:coauthVersionMax="47" xr10:uidLastSave="{00000000-0000-0000-0000-000000000000}"/>
  <bookViews>
    <workbookView xWindow="-108" yWindow="-108" windowWidth="23256" windowHeight="12456" activeTab="1" xr2:uid="{00000000-000D-0000-FFFF-FFFF00000000}"/>
  </bookViews>
  <sheets>
    <sheet name="Centralizator" sheetId="1" r:id="rId1"/>
    <sheet name="A_Centralizarelucrari" sheetId="4" r:id="rId2"/>
    <sheet name="C_Detalii Executie extinderi" sheetId="9" r:id="rId3"/>
    <sheet name="D_Detalii Executie racorduri" sheetId="8" r:id="rId4"/>
  </sheets>
  <definedNames>
    <definedName name="_xlnm.Print_Area" localSheetId="1">A_Centralizarelucrari!$A$1:$L$57</definedName>
    <definedName name="_xlnm.Print_Area" localSheetId="2">'C_Detalii Executie extinderi'!$A$1:$H$82</definedName>
    <definedName name="_xlnm.Print_Area" localSheetId="0">Centralizator!$A$1:$J$8</definedName>
    <definedName name="_xlnm.Print_Area" localSheetId="3">'D_Detalii Executie racorduri'!$A$1:$H$110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8" l="1"/>
  <c r="H30" i="8" l="1"/>
  <c r="F30" i="8"/>
  <c r="B11" i="9" l="1"/>
  <c r="D50" i="4"/>
  <c r="B3" i="9"/>
  <c r="B5" i="9"/>
  <c r="B6" i="9"/>
  <c r="B2" i="9"/>
  <c r="H58" i="9"/>
  <c r="H57" i="9"/>
  <c r="H56" i="9"/>
  <c r="H55" i="9"/>
  <c r="H54" i="9"/>
  <c r="H50" i="9"/>
  <c r="H49" i="9"/>
  <c r="H48" i="9"/>
  <c r="H47" i="9"/>
  <c r="H46" i="9"/>
  <c r="H45" i="9"/>
  <c r="H43" i="9"/>
  <c r="H42" i="9"/>
  <c r="H41" i="9"/>
  <c r="H40" i="9"/>
  <c r="H39" i="9"/>
  <c r="H38" i="9"/>
  <c r="H37" i="9"/>
  <c r="H35" i="9"/>
  <c r="H34" i="9"/>
  <c r="H33" i="9"/>
  <c r="H32" i="9"/>
  <c r="H31" i="9"/>
  <c r="H30" i="9"/>
  <c r="H29" i="9"/>
  <c r="H28" i="9"/>
  <c r="H27" i="9"/>
  <c r="H26" i="9"/>
  <c r="H25" i="9"/>
  <c r="H24" i="9"/>
  <c r="H23" i="9"/>
  <c r="H22" i="9"/>
  <c r="H21" i="9"/>
  <c r="H19" i="9"/>
  <c r="H18" i="9"/>
  <c r="H17" i="9"/>
  <c r="H16" i="9"/>
  <c r="H15" i="9"/>
  <c r="H14" i="9"/>
  <c r="H44" i="9" l="1"/>
  <c r="H36" i="9"/>
  <c r="H13" i="9"/>
  <c r="H52" i="9" s="1"/>
  <c r="H51" i="9" s="1"/>
  <c r="H53" i="9"/>
  <c r="H20" i="9"/>
  <c r="H59" i="9" l="1"/>
  <c r="D7" i="4"/>
  <c r="B4" i="9" s="1"/>
  <c r="D41" i="8"/>
  <c r="F41" i="8" s="1"/>
  <c r="H41" i="8" s="1"/>
  <c r="H9" i="1" l="1"/>
  <c r="G9" i="1"/>
  <c r="F9" i="1"/>
  <c r="E9" i="1"/>
  <c r="A43" i="4" s="1"/>
  <c r="B5" i="8"/>
  <c r="H83" i="8"/>
  <c r="F83" i="8"/>
  <c r="B6" i="8" l="1"/>
  <c r="D9" i="1"/>
  <c r="C9" i="1"/>
  <c r="D19" i="8"/>
  <c r="F20" i="8"/>
  <c r="H21" i="8"/>
  <c r="F21" i="8"/>
  <c r="D62" i="8" l="1"/>
  <c r="H85" i="8" l="1"/>
  <c r="F85" i="8"/>
  <c r="K9" i="1" l="1"/>
  <c r="H82" i="8" l="1"/>
  <c r="F82" i="8"/>
  <c r="H81" i="8"/>
  <c r="F81" i="8"/>
  <c r="H80" i="8"/>
  <c r="H79" i="8"/>
  <c r="H78" i="8"/>
  <c r="F77" i="8"/>
  <c r="H77" i="8"/>
  <c r="F76" i="8"/>
  <c r="H76" i="8"/>
  <c r="F75" i="8"/>
  <c r="H75" i="8"/>
  <c r="H74" i="8"/>
  <c r="F74" i="8"/>
  <c r="H73" i="8"/>
  <c r="F73" i="8"/>
  <c r="H72" i="8"/>
  <c r="H71" i="8"/>
  <c r="F69" i="8"/>
  <c r="H69" i="8"/>
  <c r="F68" i="8"/>
  <c r="H68" i="8"/>
  <c r="F67" i="8"/>
  <c r="H67" i="8"/>
  <c r="H66" i="8"/>
  <c r="F66" i="8"/>
  <c r="H65" i="8"/>
  <c r="F65" i="8"/>
  <c r="H64" i="8"/>
  <c r="H53" i="8"/>
  <c r="F53" i="8"/>
  <c r="H56" i="8"/>
  <c r="F56" i="8"/>
  <c r="F61" i="8"/>
  <c r="F60" i="8"/>
  <c r="F59" i="8"/>
  <c r="F58" i="8"/>
  <c r="F57" i="8"/>
  <c r="F54" i="8"/>
  <c r="F52" i="8"/>
  <c r="F51" i="8"/>
  <c r="F50" i="8"/>
  <c r="F84" i="8"/>
  <c r="F47" i="8"/>
  <c r="F46" i="8"/>
  <c r="F45" i="8"/>
  <c r="F43" i="8"/>
  <c r="F42" i="8"/>
  <c r="F38" i="8"/>
  <c r="F39" i="8"/>
  <c r="H22" i="8"/>
  <c r="H20" i="8"/>
  <c r="F32" i="8"/>
  <c r="F31" i="8"/>
  <c r="F29" i="8"/>
  <c r="F28" i="8"/>
  <c r="F27" i="8"/>
  <c r="F26" i="8"/>
  <c r="F25" i="8"/>
  <c r="F24" i="8"/>
  <c r="F23" i="8"/>
  <c r="F22" i="8"/>
  <c r="F44" i="8" l="1"/>
  <c r="F19" i="8"/>
  <c r="F49" i="8"/>
  <c r="F55" i="8"/>
  <c r="F64" i="8"/>
  <c r="F72" i="8"/>
  <c r="F80" i="8"/>
  <c r="F78" i="8"/>
  <c r="F71" i="8"/>
  <c r="F79" i="8"/>
  <c r="F15" i="8"/>
  <c r="F14" i="8"/>
  <c r="F13" i="8"/>
  <c r="F17" i="8"/>
  <c r="F12" i="8"/>
  <c r="F48" i="8" l="1"/>
  <c r="A37" i="4"/>
  <c r="H70" i="8" l="1"/>
  <c r="F70" i="8"/>
  <c r="H45" i="8"/>
  <c r="D35" i="8" l="1"/>
  <c r="D36" i="8"/>
  <c r="F36" i="8" s="1"/>
  <c r="F34" i="8"/>
  <c r="F33" i="8" s="1"/>
  <c r="H34" i="8"/>
  <c r="H33" i="8" s="1"/>
  <c r="D37" i="8" l="1"/>
  <c r="F37" i="8" s="1"/>
  <c r="F35" i="8" s="1"/>
  <c r="H38" i="8"/>
  <c r="H32" i="8" l="1"/>
  <c r="B15" i="4" l="1"/>
  <c r="H31" i="8" l="1"/>
  <c r="H29" i="8"/>
  <c r="H28" i="8"/>
  <c r="H27" i="8"/>
  <c r="H26" i="8"/>
  <c r="H25" i="8"/>
  <c r="H24" i="8"/>
  <c r="H23" i="8"/>
  <c r="H19" i="8" l="1"/>
  <c r="D15" i="4"/>
  <c r="E15" i="4"/>
  <c r="H84" i="8"/>
  <c r="H13" i="8" l="1"/>
  <c r="H14" i="8"/>
  <c r="F15" i="4"/>
  <c r="F40" i="8" l="1"/>
  <c r="B3" i="8"/>
  <c r="B4" i="8"/>
  <c r="B2" i="8"/>
  <c r="H61" i="8"/>
  <c r="H60" i="8"/>
  <c r="H59" i="8"/>
  <c r="H58" i="8"/>
  <c r="H57" i="8"/>
  <c r="H54" i="8"/>
  <c r="H52" i="8"/>
  <c r="H51" i="8"/>
  <c r="H50" i="8"/>
  <c r="H47" i="8"/>
  <c r="H46" i="8"/>
  <c r="H43" i="8"/>
  <c r="H42" i="8"/>
  <c r="H17" i="8"/>
  <c r="H15" i="8"/>
  <c r="H12" i="8"/>
  <c r="H11" i="8" s="1"/>
  <c r="H49" i="8" l="1"/>
  <c r="H44" i="8"/>
  <c r="H40" i="8"/>
  <c r="H55" i="8"/>
  <c r="F11" i="8"/>
  <c r="H48" i="8" l="1"/>
  <c r="D11" i="8"/>
  <c r="D16" i="8" s="1"/>
  <c r="C15" i="4"/>
  <c r="H16" i="8" l="1"/>
  <c r="H10" i="8" s="1"/>
  <c r="F16" i="8"/>
  <c r="F10" i="8" s="1"/>
  <c r="F63" i="8"/>
  <c r="F62" i="8" s="1"/>
  <c r="F18" i="8" s="1"/>
  <c r="F87" i="8" l="1"/>
  <c r="D51" i="4" s="1"/>
  <c r="D49" i="4" s="1"/>
  <c r="H63" i="8"/>
  <c r="H62" i="8" s="1"/>
  <c r="H46" i="4"/>
  <c r="H42" i="4"/>
  <c r="B37" i="4"/>
  <c r="C37" i="4" l="1"/>
  <c r="H39" i="8" l="1"/>
  <c r="H36" i="8" l="1"/>
  <c r="H37" i="8" l="1"/>
  <c r="H35" i="8" s="1"/>
  <c r="H18" i="8" s="1"/>
  <c r="H87" i="8" s="1"/>
</calcChain>
</file>

<file path=xl/sharedStrings.xml><?xml version="1.0" encoding="utf-8"?>
<sst xmlns="http://schemas.openxmlformats.org/spreadsheetml/2006/main" count="414" uniqueCount="259">
  <si>
    <t>Judet</t>
  </si>
  <si>
    <t>Localitate</t>
  </si>
  <si>
    <t>L&lt; 2500 ml</t>
  </si>
  <si>
    <t>L&gt;2500 ml</t>
  </si>
  <si>
    <t>Racorduri</t>
  </si>
  <si>
    <t>PRM</t>
  </si>
  <si>
    <t>PM</t>
  </si>
  <si>
    <t>PR</t>
  </si>
  <si>
    <t>PROCES CONCURENTIAL DE DESEMNARE A OE PENTRU LUCRARILE DE PROIECTARE SI EXECUTIE NECESARE RACORDARII</t>
  </si>
  <si>
    <t xml:space="preserve">OSD MEGACONSTRUCT </t>
  </si>
  <si>
    <t>Extinderi SD (buc.)</t>
  </si>
  <si>
    <t>Racord si/sau PRM/PM/PR (buc)</t>
  </si>
  <si>
    <t>Detaliere racorduri Dn (mm) / L (ml)</t>
  </si>
  <si>
    <t>FISA ACHIZITIE LUCRARI DE PROIECTARE SI EXECUTIE NECESARE RACORDARII</t>
  </si>
  <si>
    <t>UAT/JUDET:</t>
  </si>
  <si>
    <t>Localitati:</t>
  </si>
  <si>
    <t>Cod procedura:</t>
  </si>
  <si>
    <t>Data publicare:</t>
  </si>
  <si>
    <t>Data maxima depunere oferte:</t>
  </si>
  <si>
    <t>Numar de racorduri pe Dn (mm) - buc</t>
  </si>
  <si>
    <t>Extinderi SD (buc)</t>
  </si>
  <si>
    <t>Lungime totala extinderi SD (ml)</t>
  </si>
  <si>
    <t>Extinderi SD &lt;2500ml pe diametre Dn (mm) - buc</t>
  </si>
  <si>
    <t>Extinderi SD  &gt; 2500ml pe diametre Dn (mm) - buc</t>
  </si>
  <si>
    <t>SRM</t>
  </si>
  <si>
    <t>SR</t>
  </si>
  <si>
    <t>Posturi si statii de reglare-masurare (buc)</t>
  </si>
  <si>
    <t>Racorduri (buc)</t>
  </si>
  <si>
    <t>A.1 Extinderi</t>
  </si>
  <si>
    <t>A.2 Racorduri</t>
  </si>
  <si>
    <t>A. CENTRALIZARE LUCRARI</t>
  </si>
  <si>
    <t>Lungime totala (ml)</t>
  </si>
  <si>
    <t>Denumire articol</t>
  </si>
  <si>
    <t>U.M.</t>
  </si>
  <si>
    <t>Cantitate</t>
  </si>
  <si>
    <t>buc</t>
  </si>
  <si>
    <t>mp</t>
  </si>
  <si>
    <t>Lungime extinderi SD &lt;2500 ml pe diametre Dn (mm) - L (ml)</t>
  </si>
  <si>
    <t>Lungime extinderi SD &gt;2500ml pe diametre Dn (mm) - L (ml)</t>
  </si>
  <si>
    <t>Total bucati</t>
  </si>
  <si>
    <t>B.1 -  VALOARE ESTIMATA LUCRARI EXTINDERE SD:</t>
  </si>
  <si>
    <t>B.2 -  VALOARE ESTIMATA LUCRARI RACORDARE:</t>
  </si>
  <si>
    <t>C. DETALII EXECUTIE EXTINDERI</t>
  </si>
  <si>
    <t>Nr crt</t>
  </si>
  <si>
    <t xml:space="preserve">Suprafete din piatra cubica, pavele, dale </t>
  </si>
  <si>
    <t xml:space="preserve">Suprafete de beton/asfalt </t>
  </si>
  <si>
    <t>Lucrări desfacere terasamente</t>
  </si>
  <si>
    <t>Lucrări refacere terasamente</t>
  </si>
  <si>
    <t>Suprafete de beton</t>
  </si>
  <si>
    <t>D. DETALII EXECUTIE RACORDURI</t>
  </si>
  <si>
    <t xml:space="preserve">NOTA 1: </t>
  </si>
  <si>
    <t xml:space="preserve">NOTA 2: </t>
  </si>
  <si>
    <t>Valoare oferta OE      (lei)</t>
  </si>
  <si>
    <t>Anexa nr. 1</t>
  </si>
  <si>
    <t>Total lungime</t>
  </si>
  <si>
    <t>B. VALOARE ESTIMATA LUCRARI (lei fara TVA)*</t>
  </si>
  <si>
    <t>Pret oferta economica OSD (lei)</t>
  </si>
  <si>
    <t>Pret ofertat OE (lei/U.M.)</t>
  </si>
  <si>
    <t>racord si PRM/SRM</t>
  </si>
  <si>
    <t>ml</t>
  </si>
  <si>
    <t xml:space="preserve">Proiectare instalatii de racordare dintre care: </t>
  </si>
  <si>
    <t xml:space="preserve">Lucrari de foraj </t>
  </si>
  <si>
    <t>Manopera montaj Post de Reglare Masurare/Post Reglare/Post masurare si materiale marunte</t>
  </si>
  <si>
    <t>Total</t>
  </si>
  <si>
    <t>Termen de garanție pentru lucrările executate (G) ( exprimat in luni):</t>
  </si>
  <si>
    <t>….......... Luni</t>
  </si>
  <si>
    <t>…..... Zile</t>
  </si>
  <si>
    <t>Operator Economic ofertant/Leader Asociere</t>
  </si>
  <si>
    <t>Denumire: __________________________________</t>
  </si>
  <si>
    <t>Semnatura si stampila___________________________</t>
  </si>
  <si>
    <t>Operator Economic asociat</t>
  </si>
  <si>
    <t>Teu bransament 90 mm (se coteaza diferenta de pret dintre Teu 90/32 si Teu 63/32)</t>
  </si>
  <si>
    <t>Teu bransament 110 mm (se coteaza diferenta de pret dintre Teu 110/32 si Teu 63/32)</t>
  </si>
  <si>
    <t>Teu bransament 75 mm (se coteaza diferenta de pret dintre Teu 75/32 si Teu 63/32)</t>
  </si>
  <si>
    <t>Teu bransament 125 mm (se coteaza diferenta de pret dintre Teu 125/32 si Teu 63/32)</t>
  </si>
  <si>
    <t>Teu bransament 160 mm (se coteaza diferenta de pret dintre Teu 160/32 si Teu 63/32)</t>
  </si>
  <si>
    <t>Teu bransament 180 mm (se coteaza diferenta de pret dintre Teu 180/32 si Teu 63/32)</t>
  </si>
  <si>
    <t>Teu bransament 200 mm (se coteaza diferenta de pret dintre Teu 200/32 si Teu 63/32)</t>
  </si>
  <si>
    <t>Teu bransament 250 mm (se coteaza diferenta de pret dintre Teu 250/32 si Teu 63/32)</t>
  </si>
  <si>
    <t>In cazul in care executia racordului presupune lucrari de foraj, din pretul unitar de decontare al acestuia se va scadea pretul sapaturii, raportat la lungimea forajului si a gropilor de pozitie</t>
  </si>
  <si>
    <t>Scadere valoare sapatura aferenta forajului si gropilor de pozitie - (ml foraj + lungime groapa pozitie) x pret unitar/ml* (vezi nota nr. 4)</t>
  </si>
  <si>
    <t>PR din racord comun</t>
  </si>
  <si>
    <t>racord si PR</t>
  </si>
  <si>
    <t>Teava  trasa 1 “X 3,2</t>
  </si>
  <si>
    <t>Teu bransament 280 mm (se coteaza diferenta de pret dintre Teu 280/32 si Teu 63/32)</t>
  </si>
  <si>
    <t>PM/PRM/SM</t>
  </si>
  <si>
    <t>Lungime totala (ml):</t>
  </si>
  <si>
    <t>Dn (mm):</t>
  </si>
  <si>
    <t>Articol</t>
  </si>
  <si>
    <t>UM</t>
  </si>
  <si>
    <t>Valoare oferta OE      
(lei)</t>
  </si>
  <si>
    <t>Total II - Cheltuieli cu desfacere si aducere la stare initiala</t>
  </si>
  <si>
    <t>Intocmire carte tehnica a constructiei</t>
  </si>
  <si>
    <t>Notă: Termenul de garantie va fi exprimat in luni. Termenul de garantie pentru lucrarile executate este de minim 24 luni si trebuie sa fie acelasi pentru toate lucrarile executate in cadrul procedurii (instalatii de racordare si extinderi).</t>
  </si>
  <si>
    <t>Nr. extinderi</t>
  </si>
  <si>
    <t>Anexa nr. 1.1 - Oferta economica extinderi SD</t>
  </si>
  <si>
    <t>Anexa nr. 1.2 - Oferta economica racorduri</t>
  </si>
  <si>
    <t>Teu bransament 160/40mm (se coteaza diferenta de pret dintre Teu 160/40 si Teu 63/32)</t>
  </si>
  <si>
    <t>Cost standard (primul metru) - L (DN32)</t>
  </si>
  <si>
    <t>Cost standard (primul metru) - L (DN40)</t>
  </si>
  <si>
    <t>Notă: Termenul de realizare - reprezinta termenul necesar parcurgerii tuturor etapelor necesare racordarii, respectiv: intocmirea si depunerea documentatiei tehnice in vederea obtinerii CU/Acord (dupa caz), obtinerea CU/Acord, intocmirea si depunerea documentatiei pentru obtinerea avizelor (dupa caz), obtinerea avizelor,  intocmirea si depunerea DTAC (dupa caz), obtinerea AC,   anuntul de incepere lucrari UAT si ISC, executie lucrari, receptie si predare carte tehnica, sapatura/astupare groapa de cuplare si PIF</t>
  </si>
  <si>
    <t>Nota 1:</t>
  </si>
  <si>
    <t xml:space="preserve">Pentru lucrarile si/sau materialele pentru care cantitatea estimata este zero, OE va oferta pretul unitar. </t>
  </si>
  <si>
    <t>Gropi de pozitie foraj (dimensiune 2mlx1mlx1ml)</t>
  </si>
  <si>
    <t>Procurare si montaj tub protectie PE90 mm (utilizare pentru protectie in sant deschis)</t>
  </si>
  <si>
    <t>Procurare si montaj tub protectie PE110 mm (utilizare pentru protectie in sant deschis)</t>
  </si>
  <si>
    <t>Procurare si montaj protectie OL 3'' (utilizare pentru protectie in sant deschis)</t>
  </si>
  <si>
    <t xml:space="preserve">A. Proiectare instalatii de racordare </t>
  </si>
  <si>
    <t>B. Executie instalatie de racordare</t>
  </si>
  <si>
    <t>Suprafete de asfalt carosabil</t>
  </si>
  <si>
    <t>Suprafete de asfalt trotuar</t>
  </si>
  <si>
    <t>In vederea ofertarii, Operatorul economic va studia documentul "Anexa 1.1_descriere articole oferta"</t>
  </si>
  <si>
    <t xml:space="preserve">Taiere asfalt/beton </t>
  </si>
  <si>
    <t xml:space="preserve">NOTA 3: </t>
  </si>
  <si>
    <t>Pret oferit de EC
(lei/U.M.)</t>
  </si>
  <si>
    <t>Teu bransament 40 mm (se coteaza diferenta de pret dintre Teu 40/32 si Teu 63/32)</t>
  </si>
  <si>
    <t>Cost unitar (metri suplimentari) - (L-1) (DN32)</t>
  </si>
  <si>
    <t>Cost unitar (metri suplimentari) - (L-1) (DN40)</t>
  </si>
  <si>
    <t>Forajul, procurarea si montajul tubului de protectie si/sau a tevii pentru diametrele pana la 160 mm PE  sau Ø 6" pentru OL</t>
  </si>
  <si>
    <t xml:space="preserve">Suprafete balast, piatra sparta si macadam </t>
  </si>
  <si>
    <t>Asternere strat suplimentar pietris/piatra sparta/macadam/balast (max 10 cm)</t>
  </si>
  <si>
    <t>Piconare roca</t>
  </si>
  <si>
    <t>Total I - Sapatura/nisip</t>
  </si>
  <si>
    <t>Pret nisip (diametru conducta de pana la 90mm inclusiv)</t>
  </si>
  <si>
    <t>Pret nisip (diametru conducta de peste 110mm)</t>
  </si>
  <si>
    <t>Sapatura groapa de cuplare</t>
  </si>
  <si>
    <t>Desfacere Pavele/Dale</t>
  </si>
  <si>
    <t>Refacere Pavele/Dale</t>
  </si>
  <si>
    <t>Taiere beton max 20cm</t>
  </si>
  <si>
    <t>Desfacere Beton max 20cm</t>
  </si>
  <si>
    <t>Refacere Beton max 20cm</t>
  </si>
  <si>
    <t>Taiere asfalt carosabil</t>
  </si>
  <si>
    <t>Desfacere Asfalt carosabil</t>
  </si>
  <si>
    <t>Refacere Asfalt carosabil</t>
  </si>
  <si>
    <t>Taiere asfalt trotuar</t>
  </si>
  <si>
    <t>Desfacere Asfalt trotuar</t>
  </si>
  <si>
    <t>Refacere Asfalt trotuar</t>
  </si>
  <si>
    <t xml:space="preserve">Desfacere Piatra sparta/macadam </t>
  </si>
  <si>
    <t>Refacere Piatra sparta/macadam (aducere la cota zero)</t>
  </si>
  <si>
    <t>Strat suplimentar pietris/piatra sparta/macadam/balast (10cm)</t>
  </si>
  <si>
    <t>Total III - Lucrari de foraj</t>
  </si>
  <si>
    <t>- Lucrari de foraj 110 mm (3'')</t>
  </si>
  <si>
    <t>- Lucrari de foraj 125 mm (4'')</t>
  </si>
  <si>
    <t>- Lucrari de foraj 168 mm (6'')</t>
  </si>
  <si>
    <t>- Lucrari de foraj 219 mm (8'')</t>
  </si>
  <si>
    <t>- Lucrari de foraj 273 mm (10'')</t>
  </si>
  <si>
    <t>- Lucrari de foraj 323 mm (12'')</t>
  </si>
  <si>
    <t>- Sapatura groapa de foraj (2mlx1mlx1ml)</t>
  </si>
  <si>
    <t xml:space="preserve">- Tub de protectie  90 mm </t>
  </si>
  <si>
    <t xml:space="preserve">- Tub de protectie  125  mm </t>
  </si>
  <si>
    <t xml:space="preserve">- Tub de protectie  160  mm </t>
  </si>
  <si>
    <t xml:space="preserve">- Tub de protectie  200  mm </t>
  </si>
  <si>
    <t>- Tub de protectie OL 89</t>
  </si>
  <si>
    <t>- Tub de protectie OL 114</t>
  </si>
  <si>
    <t>Intocmire proiect tehnic pana la 100 ml (inclusiv)</t>
  </si>
  <si>
    <t>Intocmire proiect tehnic peste 100 ml</t>
  </si>
  <si>
    <t>%</t>
  </si>
  <si>
    <t>Cantitate 
totala</t>
  </si>
  <si>
    <t>Total VI - Total cheltuieli cu proiectarea si verificarea</t>
  </si>
  <si>
    <t>TOTAL LUCRARI (I+II+III+IV+V+VI)</t>
  </si>
  <si>
    <t>NOTA 3:</t>
  </si>
  <si>
    <t>Pretul ofertat la punctul 1.1 si 1.3 contine: manopera sapatura spatiu verde, asternere nisip (drenaj), lansare conducta in sant, imbinare prin sudura de tip electrofuziune(mufa, teu), astupare sant si compactare, evacuare surplus pamant si aducere la starea initiala</t>
  </si>
  <si>
    <t>Pret 
unitar oferit
(lei/UM)</t>
  </si>
  <si>
    <t>NOTA 4:</t>
  </si>
  <si>
    <r>
      <t xml:space="preserve">Organizare de santier (se oferteaza </t>
    </r>
    <r>
      <rPr>
        <b/>
        <sz val="11"/>
        <color theme="1"/>
        <rFont val="Calibri"/>
        <family val="2"/>
        <scheme val="minor"/>
      </rPr>
      <t xml:space="preserve">procent de maxim 3% </t>
    </r>
    <r>
      <rPr>
        <sz val="11"/>
        <color theme="1"/>
        <rFont val="Calibri"/>
        <family val="2"/>
        <scheme val="minor"/>
      </rPr>
      <t xml:space="preserve">din valoarea lucrarilor ) </t>
    </r>
    <r>
      <rPr>
        <b/>
        <sz val="11"/>
        <color theme="1"/>
        <rFont val="Calibri"/>
        <family val="2"/>
        <scheme val="minor"/>
      </rPr>
      <t>- vezi nota 4</t>
    </r>
  </si>
  <si>
    <r>
      <t xml:space="preserve">Teu bransament 63 mm </t>
    </r>
    <r>
      <rPr>
        <b/>
        <i/>
        <sz val="11"/>
        <color theme="1"/>
        <rFont val="Calibri"/>
        <family val="2"/>
        <scheme val="minor"/>
      </rPr>
      <t>(valoare inclusa in primul metru)</t>
    </r>
  </si>
  <si>
    <r>
      <t>Intocmirea, depunerea documentatiilor si obtinerea avizelor/acordurilor/autorizatiilor (</t>
    </r>
    <r>
      <rPr>
        <b/>
        <u/>
        <sz val="11"/>
        <rFont val="Calibri"/>
        <family val="2"/>
        <scheme val="minor"/>
      </rPr>
      <t>fara costurile efective ale avizelor/acordurilor solicitate de catre UAT/detinatorii de utilitati)</t>
    </r>
    <r>
      <rPr>
        <sz val="11"/>
        <rFont val="Calibri"/>
        <family val="2"/>
        <scheme val="minor"/>
      </rPr>
      <t xml:space="preserve">. </t>
    </r>
  </si>
  <si>
    <t>Procurare si montaj tub de protectie</t>
  </si>
  <si>
    <t>Cost executie propriuzisa</t>
  </si>
  <si>
    <t>Cost desfacere si refacere pavaje</t>
  </si>
  <si>
    <t>8.1.1</t>
  </si>
  <si>
    <t>8.1.2</t>
  </si>
  <si>
    <t>8.1.3</t>
  </si>
  <si>
    <t>8.1.4</t>
  </si>
  <si>
    <t>8.1.5</t>
  </si>
  <si>
    <t>8.2</t>
  </si>
  <si>
    <t>8.2.1</t>
  </si>
  <si>
    <t>8.2.2</t>
  </si>
  <si>
    <t>8.2.3</t>
  </si>
  <si>
    <t>8.2.4</t>
  </si>
  <si>
    <t>8.2.5</t>
  </si>
  <si>
    <t>8.2.6</t>
  </si>
  <si>
    <t>9</t>
  </si>
  <si>
    <t>9.1</t>
  </si>
  <si>
    <t>9.2</t>
  </si>
  <si>
    <t>9.3</t>
  </si>
  <si>
    <t>9.4</t>
  </si>
  <si>
    <t>9.5</t>
  </si>
  <si>
    <t>9.6</t>
  </si>
  <si>
    <t>9.7</t>
  </si>
  <si>
    <t>9.8</t>
  </si>
  <si>
    <t>9.9</t>
  </si>
  <si>
    <t>9.10</t>
  </si>
  <si>
    <t>9.11</t>
  </si>
  <si>
    <t>9.12</t>
  </si>
  <si>
    <t>9.13</t>
  </si>
  <si>
    <t>9.14</t>
  </si>
  <si>
    <t>9.15</t>
  </si>
  <si>
    <t>9.16</t>
  </si>
  <si>
    <t>9.17</t>
  </si>
  <si>
    <t>9.18</t>
  </si>
  <si>
    <t>9.19</t>
  </si>
  <si>
    <t>9.20</t>
  </si>
  <si>
    <t>9.21</t>
  </si>
  <si>
    <t>9.22</t>
  </si>
  <si>
    <t>9.23</t>
  </si>
  <si>
    <t>10</t>
  </si>
  <si>
    <t>11</t>
  </si>
  <si>
    <t>Teuri de bransament pentru DN32 mm din PE, dintre care:</t>
  </si>
  <si>
    <t>Teuri de bransament pentru DN40 mm din PE, dintre care:</t>
  </si>
  <si>
    <r>
      <t xml:space="preserve">Teu bransament 32 mm </t>
    </r>
    <r>
      <rPr>
        <b/>
        <i/>
        <sz val="11"/>
        <color theme="1"/>
        <rFont val="Calibri"/>
        <family val="2"/>
        <scheme val="minor"/>
      </rPr>
      <t>(valoare inclusa in primul metru)</t>
    </r>
  </si>
  <si>
    <t>Stalpi sustinere (1.5ml/buc)</t>
  </si>
  <si>
    <t>TOTAL VALOARE LUCRARI RACORDARE  (A+B)</t>
  </si>
  <si>
    <t>Lucrari extindere conducta (diametru conducta de pana la 90mm inclusiv)-vezi nota 3</t>
  </si>
  <si>
    <t>Lucrari extindere conducta (diametru conducta de la DN110 la DN225)-vezi nota 3</t>
  </si>
  <si>
    <t>COD LICITATIE:</t>
  </si>
  <si>
    <t>- Firida echipata cu regulator de 10 m3/h, 25mbar - placa G4 - HFP606025-G4-10</t>
  </si>
  <si>
    <t>- Firida echipata cu regulator de 25 m3/h, 25mbar - placa G4 - HFP606025-G4-25 DUBLA</t>
  </si>
  <si>
    <t>- Firida echipata cu regulator de 10 m3/h, 25mbar - placa G6 - HFP606025-G6-10</t>
  </si>
  <si>
    <t>- Firida echipata cu regulator de 25 m3/h, 25mbar - bozuri G10 - HFP606025-G10-25</t>
  </si>
  <si>
    <t>- Firida echipata cu regulator de 25 m3/h, 25mbar - bozuri G16 - HFM705040-G16-25</t>
  </si>
  <si>
    <t>- Firida echipata cu regulator de 50 m3/h, 25mbar - bozuri G25 - HFM807050-G25-50</t>
  </si>
  <si>
    <t>- Firida echipata cu regulator de 75 m3/h, 25mbar - flanse CM G40 - HFM1208060-G40-75</t>
  </si>
  <si>
    <t>- Firida echipata cu regulator de 100 m3/h,25mbar - flanse CM G65 - HFM1208060-G65-100-25mbar</t>
  </si>
  <si>
    <t>- Firida echipata cu regulator de 100 m3/h,300mbar - flanse CM G65 - HFM1208060-G65-100-300mbar</t>
  </si>
  <si>
    <t>- Firida fara regulator  - placa G4 - PM606025-G4</t>
  </si>
  <si>
    <t>- Firida fara regulator  - placa G6 - PM606025-G6</t>
  </si>
  <si>
    <t>- Firida fara regulator  - bozuri G10 - PM606025-G10</t>
  </si>
  <si>
    <t>- Firida fara regulator  - bozuri G16 - PM705040-G16</t>
  </si>
  <si>
    <t>- Firida fara regulator  - bozuri G25 - PM705040-G25</t>
  </si>
  <si>
    <t>- Firida fara regulator  - flanse CM G40 - PM1208060-G40</t>
  </si>
  <si>
    <t>- Firida 60x60x25 echipata cu regulator de 50 m3/h, 25mbar - PR606025-50</t>
  </si>
  <si>
    <t>- Firida 60x60x25 echipata cu regulator de 75 m3/h, 25mbar - PR606025-75</t>
  </si>
  <si>
    <t>- Firida 60x60x25 echipata cu regulator de 100 m3/h, 25mbar - PR606025-100</t>
  </si>
  <si>
    <t>- Firida 60x60x25 echipata cu regulator de 150 m3/h, 25mbar - PR606025-150</t>
  </si>
  <si>
    <t>Sapatura sondaje retele</t>
  </si>
  <si>
    <t>Total IV - Manipulare si montaj tub de protectie</t>
  </si>
  <si>
    <t>Valoarea componentei organizare de santier reprezinta maximum 3% din valoarea componentelor de la pct. 1, 2, 3, 4</t>
  </si>
  <si>
    <t>1.1</t>
  </si>
  <si>
    <t>1.2</t>
  </si>
  <si>
    <t>1.3</t>
  </si>
  <si>
    <t>1.4</t>
  </si>
  <si>
    <t>6.1</t>
  </si>
  <si>
    <t>6.2</t>
  </si>
  <si>
    <t>6.3</t>
  </si>
  <si>
    <r>
      <t xml:space="preserve">Termen de realizare (T) - (exprimat în zile calendaristice) </t>
    </r>
    <r>
      <rPr>
        <b/>
        <sz val="11"/>
        <color rgb="FFFF0000"/>
        <rFont val="Calibri"/>
        <family val="2"/>
        <scheme val="minor"/>
      </rPr>
      <t>- MAXIM 140</t>
    </r>
    <r>
      <rPr>
        <b/>
        <sz val="11"/>
        <color theme="1"/>
        <rFont val="Calibri"/>
        <family val="2"/>
        <scheme val="minor"/>
      </rPr>
      <t xml:space="preserve"> </t>
    </r>
    <r>
      <rPr>
        <b/>
        <sz val="11"/>
        <color rgb="FFFF0000"/>
        <rFont val="Calibri"/>
        <family val="2"/>
        <scheme val="minor"/>
      </rPr>
      <t>ZILE</t>
    </r>
  </si>
  <si>
    <r>
      <t xml:space="preserve">Termen de realizare (T) - (exprimat în zile calendaristice) </t>
    </r>
    <r>
      <rPr>
        <b/>
        <sz val="11"/>
        <color rgb="FFFF0000"/>
        <rFont val="Calibri"/>
        <family val="2"/>
        <scheme val="minor"/>
      </rPr>
      <t>- MAXIM 250 ZILE</t>
    </r>
  </si>
  <si>
    <t>Verificare proiecte tehnice</t>
  </si>
  <si>
    <t>Total V - Organizare de santier</t>
  </si>
  <si>
    <t>Verificare proiect tehnic pana la 250 ml (inclusiv)</t>
  </si>
  <si>
    <t>Verificare proiect tehnic peste 250 ml</t>
  </si>
  <si>
    <t>- Firida echipata cu regulator de 25 m3/h, 25mbar - placa G6 - HFP606025-G6-25</t>
  </si>
  <si>
    <t>Teu bransament 225 mm (se coteaza diferenta de pret dintre Teu 225/32 si Teu 63/32)</t>
  </si>
  <si>
    <t>Giurgiu</t>
  </si>
  <si>
    <t xml:space="preserve">Adunatii Copaceni </t>
  </si>
  <si>
    <t>Adunatii Copaceni</t>
  </si>
  <si>
    <t>Demontare post HFP606025-G4-10</t>
  </si>
  <si>
    <t>-in aceasta procedura este inclusa o lucrare redimensionare PRM.</t>
  </si>
  <si>
    <t>MEGA_GR_2025_056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</si>
</sst>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3" formatCode="_-* #,##0.00_-;\-* #,##0.00_-;_-* &quot;-&quot;??_-;_-@_-"/>
    <numFmt numFmtId="164" formatCode="_(* #,##0.00_);_(* \(#,##0.00\);_(* &quot;-&quot;??_);_(@_)"/>
    <numFmt numFmtId="165" formatCode="[$-809]dd\ mmmm\ yyyy;@"/>
    <numFmt numFmtId="166" formatCode="_-* #,##0_-;\-* #,##0_-;_-* &quot;-&quot;??_-;_-@_-"/>
    <numFmt numFmtId="167" formatCode="&quot; &quot;#,##0.00&quot; &quot;;&quot; (&quot;#,##0.00&quot;)&quot;;&quot; -&quot;00&quot; &quot;;&quot; &quot;@&quot; &quot;"/>
    <numFmt numFmtId="168" formatCode="#\ &quot;luni&quot;"/>
    <numFmt numFmtId="169" formatCode="#\ &quot;zile&quot;"/>
    <numFmt numFmtId="170" formatCode="_-* #,##0.00\ _€_-;\-* #,##0.00\ _€_-;_-* &quot;-&quot;??\ _€_-;_-@_-"/>
    <numFmt numFmtId="171" formatCode="dd/mm/yyyy;@"/>
    <numFmt numFmtId="172" formatCode="_-* #,##0.00\ _l_e_i_-;\-* #,##0.00\ _l_e_i_-;_-* &quot;-&quot;??\ _l_e_i_-;_-@_-"/>
  </numFmts>
  <fonts count="30" x14ac:knownFonts="1">
    <font>
      <sz val="11"/>
      <color theme="1"/>
      <name val="Calibri"/>
      <family val="2"/>
      <scheme val="minor"/>
    </font>
    <font>
      <sz val="11"/>
      <color theme="1"/>
      <name val="Calibri"/>
      <family val="2"/>
      <charset val="238"/>
      <scheme val="minor"/>
    </font>
    <font>
      <b/>
      <sz val="11"/>
      <color theme="1"/>
      <name val="Calibri"/>
      <family val="2"/>
      <charset val="238"/>
      <scheme val="minor"/>
    </font>
    <font>
      <sz val="11"/>
      <color theme="1"/>
      <name val="Calibri"/>
      <family val="2"/>
      <scheme val="minor"/>
    </font>
    <font>
      <b/>
      <i/>
      <sz val="11"/>
      <color rgb="FFFF0000"/>
      <name val="Calibri"/>
      <family val="2"/>
      <charset val="238"/>
      <scheme val="minor"/>
    </font>
    <font>
      <sz val="10"/>
      <name val="Arial"/>
      <family val="2"/>
    </font>
    <font>
      <b/>
      <sz val="14"/>
      <color theme="1"/>
      <name val="Calibri"/>
      <family val="2"/>
      <charset val="238"/>
      <scheme val="minor"/>
    </font>
    <font>
      <sz val="11"/>
      <color rgb="FF000000"/>
      <name val="Calibri"/>
      <family val="2"/>
      <charset val="238"/>
    </font>
    <font>
      <sz val="12"/>
      <name val="Times New Roman"/>
      <family val="1"/>
    </font>
    <font>
      <b/>
      <sz val="11"/>
      <name val="Calibri"/>
      <family val="2"/>
      <charset val="238"/>
      <scheme val="minor"/>
    </font>
    <font>
      <b/>
      <sz val="11"/>
      <color rgb="FFFF0000"/>
      <name val="Calibri"/>
      <family val="2"/>
      <charset val="238"/>
      <scheme val="minor"/>
    </font>
    <font>
      <sz val="11"/>
      <color indexed="8"/>
      <name val="Calibri"/>
      <family val="2"/>
      <charset val="1"/>
    </font>
    <font>
      <sz val="8"/>
      <name val="Calibri"/>
      <family val="2"/>
      <scheme val="minor"/>
    </font>
    <font>
      <sz val="11"/>
      <color theme="1"/>
      <name val="Calibri"/>
      <family val="2"/>
      <charset val="238"/>
      <scheme val="minor"/>
    </font>
    <font>
      <sz val="10"/>
      <name val="Arial"/>
      <family val="2"/>
      <charset val="238"/>
    </font>
    <font>
      <b/>
      <sz val="11"/>
      <color rgb="FFFA7D00"/>
      <name val="Calibri"/>
      <family val="2"/>
      <charset val="238"/>
      <scheme val="minor"/>
    </font>
    <font>
      <sz val="11"/>
      <color rgb="FF006100"/>
      <name val="Calibri"/>
      <family val="2"/>
      <charset val="238"/>
      <scheme val="minor"/>
    </font>
    <font>
      <sz val="11"/>
      <color rgb="FFFF0000"/>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
      <b/>
      <sz val="11"/>
      <name val="Calibri"/>
      <family val="2"/>
      <scheme val="minor"/>
    </font>
    <font>
      <b/>
      <i/>
      <sz val="11"/>
      <name val="Calibri"/>
      <family val="2"/>
      <scheme val="minor"/>
    </font>
    <font>
      <sz val="11"/>
      <name val="Calibri"/>
      <family val="2"/>
      <scheme val="minor"/>
    </font>
    <font>
      <b/>
      <u/>
      <sz val="11"/>
      <color theme="1"/>
      <name val="Calibri"/>
      <family val="2"/>
      <scheme val="minor"/>
    </font>
    <font>
      <b/>
      <i/>
      <sz val="11"/>
      <color rgb="FF0070C0"/>
      <name val="Calibri"/>
      <family val="2"/>
      <scheme val="minor"/>
    </font>
    <font>
      <b/>
      <i/>
      <sz val="11"/>
      <color theme="1"/>
      <name val="Calibri"/>
      <family val="2"/>
      <scheme val="minor"/>
    </font>
    <font>
      <b/>
      <u/>
      <sz val="11"/>
      <name val="Calibri"/>
      <family val="2"/>
      <scheme val="minor"/>
    </font>
    <font>
      <b/>
      <i/>
      <sz val="11"/>
      <color rgb="FFFF0000"/>
      <name val="Calibri"/>
      <family val="2"/>
      <scheme val="minor"/>
    </font>
    <font>
      <b/>
      <sz val="11"/>
      <color rgb="FFFF0000"/>
      <name val="Calibri"/>
      <family val="2"/>
      <scheme val="minor"/>
    </font>
  </fonts>
  <fills count="11">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C6EFCE"/>
      </patternFill>
    </fill>
    <fill>
      <patternFill patternType="solid">
        <fgColor rgb="FFF2F2F2"/>
      </patternFill>
    </fill>
    <fill>
      <patternFill patternType="solid">
        <fgColor theme="2"/>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7F7F7F"/>
      </left>
      <right style="thin">
        <color rgb="FF7F7F7F"/>
      </right>
      <top style="thin">
        <color rgb="FF7F7F7F"/>
      </top>
      <bottom style="thin">
        <color rgb="FF7F7F7F"/>
      </bottom>
      <diagonal/>
    </border>
  </borders>
  <cellStyleXfs count="38">
    <xf numFmtId="0" fontId="0" fillId="0" borderId="0"/>
    <xf numFmtId="43" fontId="3" fillId="0" borderId="0" applyFont="0" applyFill="0" applyBorder="0" applyAlignment="0" applyProtection="0"/>
    <xf numFmtId="0" fontId="5" fillId="0" borderId="0"/>
    <xf numFmtId="167" fontId="7" fillId="0" borderId="0" applyFont="0" applyFill="0" applyBorder="0" applyAlignment="0" applyProtection="0"/>
    <xf numFmtId="0" fontId="11" fillId="0" borderId="0"/>
    <xf numFmtId="164" fontId="3" fillId="0" borderId="0" applyFont="0" applyFill="0" applyBorder="0" applyAlignment="0" applyProtection="0"/>
    <xf numFmtId="43" fontId="3" fillId="0" borderId="0" applyFont="0" applyFill="0" applyBorder="0" applyAlignment="0" applyProtection="0"/>
    <xf numFmtId="0" fontId="8" fillId="0" borderId="0"/>
    <xf numFmtId="170" fontId="14" fillId="0" borderId="0" applyFont="0" applyFill="0" applyBorder="0" applyAlignment="0" applyProtection="0"/>
    <xf numFmtId="0" fontId="3" fillId="0" borderId="0"/>
    <xf numFmtId="0" fontId="3" fillId="0" borderId="0"/>
    <xf numFmtId="0" fontId="3" fillId="0" borderId="0"/>
    <xf numFmtId="164" fontId="3" fillId="0" borderId="0" applyFont="0" applyFill="0" applyBorder="0" applyAlignment="0" applyProtection="0"/>
    <xf numFmtId="0" fontId="15" fillId="8" borderId="42" applyNumberFormat="0" applyAlignment="0" applyProtection="0"/>
    <xf numFmtId="0" fontId="13" fillId="0" borderId="0"/>
    <xf numFmtId="164" fontId="13" fillId="0" borderId="0" applyFont="0" applyFill="0" applyBorder="0" applyAlignment="0" applyProtection="0"/>
    <xf numFmtId="0" fontId="16" fillId="7" borderId="0" applyNumberFormat="0" applyBorder="0" applyAlignment="0" applyProtection="0"/>
    <xf numFmtId="0" fontId="13" fillId="0" borderId="0"/>
    <xf numFmtId="164" fontId="13" fillId="0" borderId="0" applyFont="0" applyFill="0" applyBorder="0" applyAlignment="0" applyProtection="0"/>
    <xf numFmtId="0" fontId="13" fillId="0" borderId="0"/>
    <xf numFmtId="164" fontId="13" fillId="0" borderId="0" applyFont="0" applyFill="0" applyBorder="0" applyAlignment="0" applyProtection="0"/>
    <xf numFmtId="9" fontId="13" fillId="0" borderId="0" applyFont="0" applyFill="0" applyBorder="0" applyAlignment="0" applyProtection="0"/>
    <xf numFmtId="0" fontId="13" fillId="0" borderId="0"/>
    <xf numFmtId="164" fontId="1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223">
    <xf numFmtId="0" fontId="0" fillId="0" borderId="0" xfId="0"/>
    <xf numFmtId="0" fontId="2" fillId="0" borderId="0" xfId="0" applyFont="1"/>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4" fillId="0" borderId="0" xfId="0" applyFont="1"/>
    <xf numFmtId="0" fontId="0" fillId="0" borderId="8" xfId="0" applyBorder="1" applyAlignment="1">
      <alignment horizontal="center" vertical="center"/>
    </xf>
    <xf numFmtId="0" fontId="0" fillId="0" borderId="9" xfId="0"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wrapText="1"/>
    </xf>
    <xf numFmtId="0" fontId="2" fillId="0" borderId="2" xfId="0" applyFont="1" applyBorder="1" applyAlignment="1">
      <alignment horizontal="center"/>
    </xf>
    <xf numFmtId="0" fontId="2" fillId="0" borderId="11" xfId="0" applyFont="1" applyBorder="1" applyAlignment="1">
      <alignment horizontal="center"/>
    </xf>
    <xf numFmtId="165" fontId="0" fillId="0" borderId="0" xfId="0" applyNumberFormat="1"/>
    <xf numFmtId="0" fontId="2" fillId="0" borderId="12" xfId="0" applyFont="1" applyBorder="1" applyAlignment="1">
      <alignment horizontal="center" vertical="center"/>
    </xf>
    <xf numFmtId="0" fontId="0" fillId="0" borderId="13" xfId="0" applyBorder="1" applyAlignment="1">
      <alignment horizontal="center" vertical="center"/>
    </xf>
    <xf numFmtId="0" fontId="2" fillId="0" borderId="12" xfId="0" applyFont="1" applyBorder="1" applyAlignment="1">
      <alignment horizontal="center" wrapText="1"/>
    </xf>
    <xf numFmtId="0" fontId="2" fillId="0" borderId="5" xfId="0" applyFont="1" applyBorder="1" applyAlignment="1">
      <alignment horizontal="center"/>
    </xf>
    <xf numFmtId="0" fontId="2" fillId="0" borderId="6" xfId="0" applyFont="1" applyBorder="1" applyAlignment="1">
      <alignment horizontal="center"/>
    </xf>
    <xf numFmtId="0" fontId="2" fillId="0" borderId="17" xfId="0" applyFont="1" applyBorder="1" applyAlignment="1">
      <alignment horizontal="center" vertical="center"/>
    </xf>
    <xf numFmtId="0" fontId="0" fillId="0" borderId="18" xfId="0" applyBorder="1" applyAlignment="1">
      <alignment horizontal="center" vertical="center"/>
    </xf>
    <xf numFmtId="0" fontId="2" fillId="0" borderId="0" xfId="0" applyFont="1" applyAlignment="1">
      <alignment vertical="center"/>
    </xf>
    <xf numFmtId="0" fontId="0" fillId="0" borderId="20" xfId="0" applyBorder="1" applyAlignment="1">
      <alignment horizontal="center" wrapText="1"/>
    </xf>
    <xf numFmtId="0" fontId="0" fillId="0" borderId="21" xfId="0" applyBorder="1" applyAlignment="1">
      <alignment horizontal="center" wrapText="1"/>
    </xf>
    <xf numFmtId="0" fontId="0" fillId="0" borderId="0" xfId="0" applyAlignment="1">
      <alignment horizontal="left"/>
    </xf>
    <xf numFmtId="0" fontId="2" fillId="0" borderId="3" xfId="0" applyFont="1" applyBorder="1" applyAlignment="1">
      <alignment horizontal="center" vertical="center"/>
    </xf>
    <xf numFmtId="0" fontId="2" fillId="0" borderId="23" xfId="0" applyFont="1" applyBorder="1" applyAlignment="1">
      <alignment horizontal="center" vertical="center"/>
    </xf>
    <xf numFmtId="0" fontId="0" fillId="0" borderId="0" xfId="0" applyAlignment="1">
      <alignment horizontal="center" vertical="center"/>
    </xf>
    <xf numFmtId="0" fontId="2" fillId="0" borderId="25" xfId="0" applyFont="1" applyBorder="1" applyAlignment="1">
      <alignment vertical="center"/>
    </xf>
    <xf numFmtId="0" fontId="0" fillId="0" borderId="21" xfId="0" applyBorder="1" applyAlignment="1">
      <alignment horizontal="center"/>
    </xf>
    <xf numFmtId="0" fontId="0" fillId="0" borderId="22" xfId="0" applyBorder="1" applyAlignment="1">
      <alignment horizontal="center"/>
    </xf>
    <xf numFmtId="0" fontId="2" fillId="0" borderId="4" xfId="0" applyFont="1" applyBorder="1" applyAlignment="1">
      <alignment horizontal="center" wrapText="1"/>
    </xf>
    <xf numFmtId="0" fontId="2" fillId="0" borderId="14" xfId="0" applyFont="1" applyBorder="1" applyAlignment="1">
      <alignment horizontal="center" wrapText="1"/>
    </xf>
    <xf numFmtId="0" fontId="2" fillId="0" borderId="27" xfId="0" applyFont="1" applyBorder="1" applyAlignment="1">
      <alignment horizontal="center"/>
    </xf>
    <xf numFmtId="0" fontId="2" fillId="0" borderId="3" xfId="0" applyFont="1" applyBorder="1" applyAlignment="1">
      <alignment horizontal="center"/>
    </xf>
    <xf numFmtId="43" fontId="6" fillId="0" borderId="0" xfId="1" applyFont="1" applyAlignment="1">
      <alignment horizontal="center"/>
    </xf>
    <xf numFmtId="43" fontId="0" fillId="0" borderId="0" xfId="1" applyFont="1" applyAlignment="1">
      <alignment horizontal="center"/>
    </xf>
    <xf numFmtId="43" fontId="0" fillId="0" borderId="7" xfId="1" applyFont="1" applyBorder="1" applyAlignment="1">
      <alignment horizontal="center" wrapText="1"/>
    </xf>
    <xf numFmtId="43" fontId="0" fillId="0" borderId="13" xfId="1" applyFont="1" applyBorder="1" applyAlignment="1">
      <alignment horizontal="center" wrapText="1"/>
    </xf>
    <xf numFmtId="43" fontId="0" fillId="0" borderId="8" xfId="1" applyFont="1" applyBorder="1" applyAlignment="1">
      <alignment horizontal="center"/>
    </xf>
    <xf numFmtId="43" fontId="0" fillId="0" borderId="9" xfId="1" applyFont="1" applyBorder="1" applyAlignment="1">
      <alignment horizontal="center"/>
    </xf>
    <xf numFmtId="43" fontId="0" fillId="0" borderId="18" xfId="1" applyFont="1" applyBorder="1" applyAlignment="1">
      <alignment horizontal="center" vertical="center"/>
    </xf>
    <xf numFmtId="43" fontId="2" fillId="0" borderId="26" xfId="1" applyFont="1" applyBorder="1" applyAlignment="1">
      <alignment horizontal="center" vertical="center"/>
    </xf>
    <xf numFmtId="43" fontId="0" fillId="0" borderId="18" xfId="1" applyFont="1" applyBorder="1" applyAlignment="1">
      <alignment horizontal="center"/>
    </xf>
    <xf numFmtId="0" fontId="4" fillId="0" borderId="0" xfId="0" applyFont="1" applyAlignment="1">
      <alignment horizontal="left"/>
    </xf>
    <xf numFmtId="0" fontId="2" fillId="0" borderId="32" xfId="0" applyFont="1" applyBorder="1" applyAlignment="1">
      <alignmen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0" xfId="0" applyFont="1" applyAlignment="1">
      <alignment horizontal="left" vertical="center"/>
    </xf>
    <xf numFmtId="0" fontId="2" fillId="0" borderId="34" xfId="0" applyFont="1" applyBorder="1" applyAlignment="1">
      <alignment vertical="center"/>
    </xf>
    <xf numFmtId="0" fontId="0" fillId="0" borderId="38" xfId="0" applyBorder="1" applyAlignment="1">
      <alignment horizontal="center" vertical="center"/>
    </xf>
    <xf numFmtId="0" fontId="0" fillId="0" borderId="25" xfId="0" quotePrefix="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2" fillId="0" borderId="15" xfId="0" applyFont="1" applyBorder="1"/>
    <xf numFmtId="0" fontId="2" fillId="0" borderId="16" xfId="0" applyFont="1" applyBorder="1"/>
    <xf numFmtId="43" fontId="0" fillId="0" borderId="1" xfId="1" applyFont="1" applyFill="1" applyBorder="1"/>
    <xf numFmtId="0" fontId="0" fillId="0" borderId="0" xfId="0" quotePrefix="1"/>
    <xf numFmtId="0" fontId="0" fillId="0" borderId="0" xfId="0" quotePrefix="1" applyAlignment="1">
      <alignment horizontal="left"/>
    </xf>
    <xf numFmtId="0" fontId="2" fillId="6" borderId="24" xfId="0" applyFont="1" applyFill="1" applyBorder="1" applyAlignment="1">
      <alignment horizontal="center" vertical="center"/>
    </xf>
    <xf numFmtId="164" fontId="2" fillId="6" borderId="7" xfId="0" applyNumberFormat="1" applyFont="1" applyFill="1" applyBorder="1" applyAlignment="1">
      <alignment horizontal="center" wrapText="1"/>
    </xf>
    <xf numFmtId="43" fontId="2" fillId="0" borderId="13" xfId="1" applyFont="1" applyFill="1" applyBorder="1" applyAlignment="1">
      <alignment horizontal="center" wrapText="1"/>
    </xf>
    <xf numFmtId="43" fontId="2" fillId="0" borderId="7" xfId="1" applyFont="1" applyFill="1" applyBorder="1" applyAlignment="1">
      <alignment horizontal="center" wrapText="1"/>
    </xf>
    <xf numFmtId="43" fontId="9" fillId="0" borderId="13" xfId="1" applyFont="1" applyFill="1" applyBorder="1" applyAlignment="1">
      <alignment wrapText="1"/>
    </xf>
    <xf numFmtId="0" fontId="10" fillId="0" borderId="0" xfId="0" applyFont="1"/>
    <xf numFmtId="165" fontId="0" fillId="0" borderId="0" xfId="0" applyNumberFormat="1" applyAlignment="1">
      <alignment horizontal="left"/>
    </xf>
    <xf numFmtId="0" fontId="19" fillId="0" borderId="1" xfId="0" applyFont="1" applyBorder="1" applyAlignment="1">
      <alignment horizontal="center"/>
    </xf>
    <xf numFmtId="2" fontId="19" fillId="0" borderId="1" xfId="0" applyNumberFormat="1" applyFont="1" applyBorder="1" applyAlignment="1">
      <alignment horizontal="center"/>
    </xf>
    <xf numFmtId="0" fontId="18" fillId="0" borderId="0" xfId="0" applyFont="1"/>
    <xf numFmtId="0" fontId="20" fillId="0" borderId="0" xfId="0" applyFont="1"/>
    <xf numFmtId="164" fontId="0" fillId="0" borderId="0" xfId="0" applyNumberFormat="1"/>
    <xf numFmtId="0" fontId="21" fillId="0" borderId="0" xfId="0" applyFont="1"/>
    <xf numFmtId="0" fontId="21" fillId="0" borderId="0" xfId="0" applyFont="1" applyAlignment="1">
      <alignment horizontal="center"/>
    </xf>
    <xf numFmtId="0" fontId="21" fillId="4"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22" fillId="5" borderId="1" xfId="0" applyFont="1" applyFill="1" applyBorder="1" applyAlignment="1">
      <alignment horizontal="center"/>
    </xf>
    <xf numFmtId="43" fontId="22" fillId="5" borderId="1" xfId="1" applyFont="1" applyFill="1" applyBorder="1" applyAlignment="1">
      <alignment horizontal="center"/>
    </xf>
    <xf numFmtId="0" fontId="23" fillId="0" borderId="1" xfId="0" applyFont="1" applyBorder="1" applyAlignment="1">
      <alignment horizontal="center"/>
    </xf>
    <xf numFmtId="0" fontId="19" fillId="0" borderId="1" xfId="2" applyFont="1" applyBorder="1" applyAlignment="1" applyProtection="1">
      <alignment horizontal="center" vertical="center" wrapText="1"/>
      <protection hidden="1"/>
    </xf>
    <xf numFmtId="0" fontId="18" fillId="0" borderId="0" xfId="0" applyFont="1" applyAlignment="1" applyProtection="1">
      <alignment horizontal="center"/>
      <protection locked="0"/>
    </xf>
    <xf numFmtId="0" fontId="0" fillId="0" borderId="0" xfId="0" applyAlignment="1">
      <alignment horizontal="justify" vertical="center"/>
    </xf>
    <xf numFmtId="0" fontId="0" fillId="0" borderId="0" xfId="0" applyProtection="1">
      <protection locked="0"/>
    </xf>
    <xf numFmtId="0" fontId="21" fillId="0" borderId="0" xfId="0" applyFont="1" applyAlignment="1">
      <alignment horizontal="left"/>
    </xf>
    <xf numFmtId="0" fontId="18" fillId="0" borderId="0" xfId="0" applyFont="1" applyAlignment="1" applyProtection="1">
      <alignment horizontal="left" vertical="center"/>
      <protection locked="0"/>
    </xf>
    <xf numFmtId="0" fontId="19" fillId="0" borderId="0" xfId="0" applyFont="1" applyAlignment="1" applyProtection="1">
      <alignment horizontal="left" vertical="center"/>
      <protection locked="0"/>
    </xf>
    <xf numFmtId="0" fontId="25" fillId="0" borderId="0" xfId="0" applyFont="1" applyAlignment="1">
      <alignment vertical="top" wrapText="1"/>
    </xf>
    <xf numFmtId="43" fontId="0" fillId="0" borderId="0" xfId="1" applyFont="1"/>
    <xf numFmtId="43" fontId="18" fillId="0" borderId="0" xfId="1" applyFont="1" applyAlignment="1">
      <alignment horizontal="right"/>
    </xf>
    <xf numFmtId="43" fontId="21" fillId="4" borderId="1" xfId="1" applyFont="1" applyFill="1" applyBorder="1" applyAlignment="1">
      <alignment horizontal="center" vertical="center" wrapText="1"/>
    </xf>
    <xf numFmtId="43" fontId="18" fillId="0" borderId="0" xfId="1" applyFont="1" applyProtection="1">
      <protection locked="0"/>
    </xf>
    <xf numFmtId="43" fontId="0" fillId="0" borderId="0" xfId="1" applyFont="1" applyProtection="1">
      <protection locked="0"/>
    </xf>
    <xf numFmtId="43" fontId="21" fillId="0" borderId="0" xfId="1" applyFont="1"/>
    <xf numFmtId="43" fontId="25" fillId="0" borderId="0" xfId="1" applyFont="1" applyAlignment="1">
      <alignment vertical="top" wrapText="1"/>
    </xf>
    <xf numFmtId="9" fontId="18" fillId="0" borderId="1" xfId="24" applyFont="1" applyFill="1" applyBorder="1" applyAlignment="1">
      <alignment horizontal="center"/>
    </xf>
    <xf numFmtId="0" fontId="19" fillId="0" borderId="1" xfId="2" applyFont="1" applyBorder="1" applyAlignment="1" applyProtection="1">
      <alignment horizontal="left" vertical="center" wrapText="1"/>
      <protection hidden="1"/>
    </xf>
    <xf numFmtId="0" fontId="23" fillId="0" borderId="1" xfId="2" applyFont="1" applyBorder="1" applyAlignment="1" applyProtection="1">
      <alignment horizontal="left" vertical="center" wrapText="1"/>
      <protection hidden="1"/>
    </xf>
    <xf numFmtId="43" fontId="18" fillId="0" borderId="0" xfId="1" applyFont="1"/>
    <xf numFmtId="43" fontId="0" fillId="0" borderId="0" xfId="1" applyFont="1" applyAlignment="1">
      <alignment horizontal="left"/>
    </xf>
    <xf numFmtId="0" fontId="21" fillId="2" borderId="1" xfId="2" applyFont="1" applyFill="1" applyBorder="1" applyAlignment="1" applyProtection="1">
      <alignment horizontal="center" vertical="center" wrapText="1"/>
      <protection hidden="1"/>
    </xf>
    <xf numFmtId="0" fontId="21" fillId="2" borderId="1" xfId="2" applyFont="1" applyFill="1" applyBorder="1" applyAlignment="1" applyProtection="1">
      <alignment horizontal="center" vertical="center"/>
      <protection hidden="1"/>
    </xf>
    <xf numFmtId="0" fontId="21" fillId="2" borderId="1" xfId="0" applyFont="1" applyFill="1" applyBorder="1" applyAlignment="1" applyProtection="1">
      <alignment horizontal="center" vertical="center" wrapText="1"/>
      <protection hidden="1"/>
    </xf>
    <xf numFmtId="43" fontId="21" fillId="2" borderId="1" xfId="1" applyFont="1" applyFill="1" applyBorder="1" applyAlignment="1" applyProtection="1">
      <alignment horizontal="center" vertical="center" wrapText="1"/>
      <protection locked="0"/>
    </xf>
    <xf numFmtId="0" fontId="0" fillId="3" borderId="1" xfId="0" applyFill="1" applyBorder="1" applyProtection="1">
      <protection hidden="1"/>
    </xf>
    <xf numFmtId="0" fontId="18" fillId="3" borderId="1" xfId="2" applyFont="1" applyFill="1" applyBorder="1" applyAlignment="1" applyProtection="1">
      <alignment horizontal="center" vertical="center" wrapText="1"/>
      <protection hidden="1"/>
    </xf>
    <xf numFmtId="43" fontId="0" fillId="3" borderId="1" xfId="1" applyFont="1" applyFill="1" applyBorder="1" applyProtection="1">
      <protection hidden="1"/>
    </xf>
    <xf numFmtId="43" fontId="0" fillId="3" borderId="1" xfId="1" applyFont="1" applyFill="1" applyBorder="1" applyProtection="1">
      <protection locked="0"/>
    </xf>
    <xf numFmtId="0" fontId="23" fillId="0" borderId="1" xfId="2" applyFont="1" applyBorder="1" applyAlignment="1" applyProtection="1">
      <alignment horizontal="center" vertical="center"/>
      <protection hidden="1"/>
    </xf>
    <xf numFmtId="166" fontId="23" fillId="0" borderId="1" xfId="1" applyNumberFormat="1" applyFont="1" applyBorder="1" applyAlignment="1" applyProtection="1">
      <alignment vertical="center"/>
      <protection hidden="1"/>
    </xf>
    <xf numFmtId="43" fontId="23" fillId="0" borderId="1" xfId="1" applyFont="1" applyBorder="1" applyAlignment="1" applyProtection="1">
      <alignment vertical="center"/>
      <protection hidden="1"/>
    </xf>
    <xf numFmtId="43" fontId="23" fillId="0" borderId="1" xfId="1" applyFont="1" applyBorder="1" applyAlignment="1" applyProtection="1">
      <alignment vertical="center"/>
      <protection locked="0"/>
    </xf>
    <xf numFmtId="0" fontId="28" fillId="0" borderId="0" xfId="0" applyFont="1" applyAlignment="1">
      <alignment horizontal="left"/>
    </xf>
    <xf numFmtId="43" fontId="23" fillId="0" borderId="1" xfId="1" applyFont="1" applyFill="1" applyBorder="1" applyAlignment="1" applyProtection="1">
      <alignment vertical="center"/>
      <protection locked="0"/>
    </xf>
    <xf numFmtId="0" fontId="19" fillId="0" borderId="1" xfId="2" applyFont="1" applyBorder="1" applyAlignment="1" applyProtection="1">
      <alignment horizontal="left" vertical="center" wrapText="1" indent="3"/>
      <protection hidden="1"/>
    </xf>
    <xf numFmtId="43" fontId="0" fillId="0" borderId="1" xfId="1" applyFont="1" applyBorder="1" applyProtection="1">
      <protection locked="0"/>
    </xf>
    <xf numFmtId="0" fontId="0" fillId="0" borderId="1" xfId="2" applyFont="1" applyBorder="1" applyAlignment="1" applyProtection="1">
      <alignment horizontal="left" vertical="center" wrapText="1"/>
      <protection hidden="1"/>
    </xf>
    <xf numFmtId="0" fontId="21" fillId="0" borderId="1" xfId="0" applyFont="1" applyBorder="1" applyAlignment="1" applyProtection="1">
      <alignment wrapText="1"/>
      <protection hidden="1"/>
    </xf>
    <xf numFmtId="0" fontId="0" fillId="0" borderId="1" xfId="0" applyBorder="1" applyProtection="1">
      <protection hidden="1"/>
    </xf>
    <xf numFmtId="164" fontId="18" fillId="6" borderId="0" xfId="0" applyNumberFormat="1" applyFont="1" applyFill="1"/>
    <xf numFmtId="43" fontId="23" fillId="0" borderId="1" xfId="1" applyFont="1" applyFill="1" applyBorder="1" applyAlignment="1" applyProtection="1">
      <alignment vertical="center"/>
      <protection hidden="1"/>
    </xf>
    <xf numFmtId="0" fontId="23" fillId="0" borderId="1" xfId="0" applyFont="1" applyBorder="1" applyAlignment="1" applyProtection="1">
      <alignment wrapText="1"/>
      <protection hidden="1"/>
    </xf>
    <xf numFmtId="0" fontId="0" fillId="0" borderId="1" xfId="0" applyBorder="1" applyAlignment="1" applyProtection="1">
      <alignment wrapText="1"/>
      <protection hidden="1"/>
    </xf>
    <xf numFmtId="0" fontId="26" fillId="0" borderId="0" xfId="0" applyFont="1"/>
    <xf numFmtId="43" fontId="26" fillId="0" borderId="0" xfId="1" applyFont="1"/>
    <xf numFmtId="0" fontId="28" fillId="0" borderId="0" xfId="0" applyFont="1" applyAlignment="1">
      <alignment horizontal="center"/>
    </xf>
    <xf numFmtId="43" fontId="0" fillId="0" borderId="1" xfId="1" applyFont="1" applyBorder="1" applyAlignment="1" applyProtection="1">
      <alignment vertical="center"/>
      <protection hidden="1"/>
    </xf>
    <xf numFmtId="0" fontId="0" fillId="0" borderId="1" xfId="2" applyFont="1" applyBorder="1" applyAlignment="1" applyProtection="1">
      <alignment horizontal="left" vertical="center" wrapText="1"/>
      <protection locked="0"/>
    </xf>
    <xf numFmtId="0" fontId="23" fillId="0" borderId="1" xfId="2" applyFont="1" applyBorder="1" applyAlignment="1" applyProtection="1">
      <alignment horizontal="center" vertical="center"/>
      <protection locked="0"/>
    </xf>
    <xf numFmtId="0" fontId="17" fillId="0" borderId="0" xfId="2" applyFont="1" applyAlignment="1" applyProtection="1">
      <alignment horizontal="left" vertical="center" wrapText="1"/>
      <protection locked="0"/>
    </xf>
    <xf numFmtId="0" fontId="23" fillId="0" borderId="0" xfId="2" applyFont="1" applyAlignment="1" applyProtection="1">
      <alignment horizontal="center" vertical="center"/>
      <protection locked="0"/>
    </xf>
    <xf numFmtId="3" fontId="23" fillId="0" borderId="0" xfId="0" applyNumberFormat="1" applyFont="1" applyAlignment="1" applyProtection="1">
      <alignment vertical="center"/>
      <protection locked="0"/>
    </xf>
    <xf numFmtId="43" fontId="23" fillId="0" borderId="0" xfId="1" applyFont="1" applyAlignment="1" applyProtection="1">
      <alignment vertical="center"/>
      <protection locked="0"/>
    </xf>
    <xf numFmtId="4" fontId="21" fillId="0" borderId="0" xfId="0" applyNumberFormat="1" applyFont="1" applyAlignment="1" applyProtection="1">
      <alignment vertical="center"/>
      <protection locked="0"/>
    </xf>
    <xf numFmtId="0" fontId="21" fillId="9" borderId="1" xfId="2" applyFont="1" applyFill="1" applyBorder="1" applyAlignment="1" applyProtection="1">
      <alignment horizontal="left" vertical="center" wrapText="1"/>
      <protection hidden="1"/>
    </xf>
    <xf numFmtId="0" fontId="23" fillId="9" borderId="1" xfId="2" applyFont="1" applyFill="1" applyBorder="1" applyAlignment="1" applyProtection="1">
      <alignment horizontal="center" vertical="center"/>
      <protection hidden="1"/>
    </xf>
    <xf numFmtId="166" fontId="21" fillId="9" borderId="1" xfId="1" applyNumberFormat="1" applyFont="1" applyFill="1" applyBorder="1" applyAlignment="1" applyProtection="1">
      <alignment vertical="center"/>
      <protection hidden="1"/>
    </xf>
    <xf numFmtId="43" fontId="21" fillId="9" borderId="1" xfId="1" applyFont="1" applyFill="1" applyBorder="1" applyAlignment="1" applyProtection="1">
      <alignment vertical="center"/>
      <protection hidden="1"/>
    </xf>
    <xf numFmtId="43" fontId="21" fillId="9" borderId="1" xfId="1" applyFont="1" applyFill="1" applyBorder="1" applyAlignment="1" applyProtection="1">
      <alignment vertical="center"/>
      <protection locked="0"/>
    </xf>
    <xf numFmtId="0" fontId="18" fillId="9" borderId="1" xfId="2" applyFont="1" applyFill="1" applyBorder="1" applyAlignment="1" applyProtection="1">
      <alignment horizontal="left" vertical="center" wrapText="1"/>
      <protection hidden="1"/>
    </xf>
    <xf numFmtId="0" fontId="21" fillId="9" borderId="1" xfId="2" applyFont="1" applyFill="1" applyBorder="1" applyAlignment="1" applyProtection="1">
      <alignment horizontal="center" vertical="center"/>
      <protection hidden="1"/>
    </xf>
    <xf numFmtId="0" fontId="23" fillId="9" borderId="1" xfId="2" applyFont="1" applyFill="1" applyBorder="1" applyAlignment="1" applyProtection="1">
      <alignment horizontal="left" vertical="center" wrapText="1"/>
      <protection hidden="1"/>
    </xf>
    <xf numFmtId="43" fontId="23" fillId="9" borderId="1" xfId="1" applyFont="1" applyFill="1" applyBorder="1" applyAlignment="1" applyProtection="1">
      <alignment vertical="center"/>
      <protection hidden="1"/>
    </xf>
    <xf numFmtId="43" fontId="23" fillId="9" borderId="1" xfId="1" applyFont="1" applyFill="1" applyBorder="1" applyAlignment="1" applyProtection="1">
      <alignment vertical="center"/>
      <protection locked="0"/>
    </xf>
    <xf numFmtId="0" fontId="26" fillId="9" borderId="1" xfId="2" applyFont="1" applyFill="1" applyBorder="1" applyAlignment="1" applyProtection="1">
      <alignment horizontal="left" vertical="center" wrapText="1"/>
      <protection hidden="1"/>
    </xf>
    <xf numFmtId="49" fontId="0" fillId="0" borderId="0" xfId="0" applyNumberFormat="1"/>
    <xf numFmtId="49" fontId="18" fillId="0" borderId="0" xfId="0" applyNumberFormat="1" applyFont="1"/>
    <xf numFmtId="49" fontId="18" fillId="0" borderId="0" xfId="0" applyNumberFormat="1" applyFont="1" applyAlignment="1">
      <alignment horizontal="left" wrapText="1"/>
    </xf>
    <xf numFmtId="49" fontId="21" fillId="2" borderId="1" xfId="2" applyNumberFormat="1" applyFont="1" applyFill="1" applyBorder="1" applyAlignment="1" applyProtection="1">
      <alignment horizontal="center" vertical="center" wrapText="1"/>
      <protection hidden="1"/>
    </xf>
    <xf numFmtId="49" fontId="0" fillId="3" borderId="1" xfId="0" applyNumberFormat="1" applyFill="1" applyBorder="1" applyProtection="1">
      <protection hidden="1"/>
    </xf>
    <xf numFmtId="49" fontId="18" fillId="9" borderId="1" xfId="2" applyNumberFormat="1" applyFont="1" applyFill="1" applyBorder="1" applyAlignment="1" applyProtection="1">
      <alignment horizontal="center" vertical="center" wrapText="1"/>
      <protection hidden="1"/>
    </xf>
    <xf numFmtId="49" fontId="23" fillId="0" borderId="1" xfId="2" applyNumberFormat="1" applyFont="1" applyBorder="1" applyAlignment="1" applyProtection="1">
      <alignment horizontal="center" vertical="center" wrapText="1"/>
      <protection hidden="1"/>
    </xf>
    <xf numFmtId="49" fontId="21" fillId="0" borderId="1" xfId="2" applyNumberFormat="1" applyFont="1" applyBorder="1" applyAlignment="1" applyProtection="1">
      <alignment horizontal="center" vertical="center" wrapText="1"/>
      <protection hidden="1"/>
    </xf>
    <xf numFmtId="49" fontId="21" fillId="9" borderId="1" xfId="2" applyNumberFormat="1" applyFont="1" applyFill="1" applyBorder="1" applyAlignment="1" applyProtection="1">
      <alignment horizontal="center" vertical="center" wrapText="1"/>
      <protection hidden="1"/>
    </xf>
    <xf numFmtId="49" fontId="0" fillId="0" borderId="0" xfId="0" applyNumberFormat="1" applyProtection="1">
      <protection locked="0"/>
    </xf>
    <xf numFmtId="49" fontId="18" fillId="0" borderId="0" xfId="0" applyNumberFormat="1" applyFont="1" applyAlignment="1" applyProtection="1">
      <alignment horizontal="center"/>
      <protection locked="0"/>
    </xf>
    <xf numFmtId="49" fontId="18" fillId="0" borderId="0" xfId="0" applyNumberFormat="1" applyFont="1" applyAlignment="1" applyProtection="1">
      <alignment horizontal="left" vertical="center"/>
      <protection locked="0"/>
    </xf>
    <xf numFmtId="49" fontId="21" fillId="0" borderId="0" xfId="2" applyNumberFormat="1" applyFont="1" applyAlignment="1" applyProtection="1">
      <alignment horizontal="center" vertical="center" wrapText="1"/>
      <protection hidden="1"/>
    </xf>
    <xf numFmtId="0" fontId="21" fillId="0" borderId="0" xfId="2" applyFont="1" applyAlignment="1" applyProtection="1">
      <alignment horizontal="left" vertical="center" wrapText="1"/>
      <protection hidden="1"/>
    </xf>
    <xf numFmtId="0" fontId="23" fillId="0" borderId="0" xfId="2" applyFont="1" applyAlignment="1" applyProtection="1">
      <alignment horizontal="center" vertical="center"/>
      <protection hidden="1"/>
    </xf>
    <xf numFmtId="166" fontId="21" fillId="0" borderId="0" xfId="1" applyNumberFormat="1" applyFont="1" applyFill="1" applyBorder="1" applyAlignment="1" applyProtection="1">
      <alignment vertical="center"/>
      <protection hidden="1"/>
    </xf>
    <xf numFmtId="43" fontId="21" fillId="0" borderId="0" xfId="1" applyFont="1" applyFill="1" applyBorder="1" applyAlignment="1" applyProtection="1">
      <alignment vertical="center"/>
      <protection hidden="1"/>
    </xf>
    <xf numFmtId="43" fontId="21" fillId="0" borderId="0" xfId="1" applyFont="1" applyFill="1" applyBorder="1" applyAlignment="1" applyProtection="1">
      <alignment vertical="center"/>
      <protection locked="0"/>
    </xf>
    <xf numFmtId="43" fontId="0" fillId="0" borderId="0" xfId="1" applyFont="1" applyFill="1" applyBorder="1" applyAlignment="1">
      <alignment horizontal="left"/>
    </xf>
    <xf numFmtId="43" fontId="18" fillId="0" borderId="0" xfId="1" applyFont="1" applyFill="1" applyBorder="1"/>
    <xf numFmtId="43" fontId="0" fillId="0" borderId="0" xfId="1" applyFont="1" applyFill="1" applyBorder="1"/>
    <xf numFmtId="43" fontId="3" fillId="0" borderId="1" xfId="1" applyFont="1" applyBorder="1" applyAlignment="1" applyProtection="1">
      <alignment vertical="center"/>
      <protection hidden="1"/>
    </xf>
    <xf numFmtId="43" fontId="20" fillId="0" borderId="0" xfId="1" applyFont="1"/>
    <xf numFmtId="43" fontId="18" fillId="2" borderId="1" xfId="1" applyFont="1" applyFill="1" applyBorder="1" applyAlignment="1" applyProtection="1">
      <alignment horizontal="center" vertical="center" wrapText="1"/>
      <protection locked="0"/>
    </xf>
    <xf numFmtId="43" fontId="18" fillId="3" borderId="1" xfId="1" applyFont="1" applyFill="1" applyBorder="1" applyProtection="1">
      <protection locked="0"/>
    </xf>
    <xf numFmtId="49" fontId="18" fillId="3" borderId="1" xfId="0" applyNumberFormat="1" applyFont="1" applyFill="1" applyBorder="1" applyProtection="1">
      <protection hidden="1"/>
    </xf>
    <xf numFmtId="0" fontId="18" fillId="3" borderId="1" xfId="0" applyFont="1" applyFill="1" applyBorder="1" applyProtection="1">
      <protection hidden="1"/>
    </xf>
    <xf numFmtId="166" fontId="18" fillId="3" borderId="1" xfId="0" applyNumberFormat="1" applyFont="1" applyFill="1" applyBorder="1" applyProtection="1">
      <protection hidden="1"/>
    </xf>
    <xf numFmtId="43" fontId="18" fillId="3" borderId="1" xfId="1" applyFont="1" applyFill="1" applyBorder="1" applyProtection="1">
      <protection hidden="1"/>
    </xf>
    <xf numFmtId="43" fontId="18" fillId="0" borderId="0" xfId="1" applyFont="1" applyAlignment="1">
      <alignment horizontal="left"/>
    </xf>
    <xf numFmtId="43" fontId="18" fillId="0" borderId="1" xfId="1" applyFont="1" applyFill="1" applyBorder="1" applyProtection="1">
      <protection locked="0"/>
    </xf>
    <xf numFmtId="43" fontId="18" fillId="0" borderId="1" xfId="1" applyFont="1" applyBorder="1" applyProtection="1">
      <protection locked="0"/>
    </xf>
    <xf numFmtId="37" fontId="9" fillId="0" borderId="13" xfId="1" applyNumberFormat="1" applyFont="1" applyFill="1" applyBorder="1" applyAlignment="1">
      <alignment horizontal="center" wrapText="1"/>
    </xf>
    <xf numFmtId="0" fontId="0" fillId="0" borderId="0" xfId="0" quotePrefix="1" applyAlignment="1">
      <alignment horizontal="left" indent="2"/>
    </xf>
    <xf numFmtId="0" fontId="4" fillId="0" borderId="21" xfId="0" applyFont="1" applyBorder="1" applyAlignment="1">
      <alignment horizontal="left"/>
    </xf>
    <xf numFmtId="0" fontId="2" fillId="0" borderId="16" xfId="0" applyFont="1" applyBorder="1" applyAlignment="1">
      <alignment horizontal="center"/>
    </xf>
    <xf numFmtId="0" fontId="2" fillId="0" borderId="19" xfId="0" applyFont="1" applyBorder="1" applyAlignment="1">
      <alignment horizontal="center"/>
    </xf>
    <xf numFmtId="0" fontId="0" fillId="0" borderId="1" xfId="0" applyBorder="1"/>
    <xf numFmtId="0" fontId="0" fillId="0" borderId="1" xfId="0" applyBorder="1" applyAlignment="1">
      <alignment horizontal="left"/>
    </xf>
    <xf numFmtId="0" fontId="0" fillId="0" borderId="1" xfId="0" applyBorder="1" applyAlignment="1">
      <alignment horizontal="center"/>
    </xf>
    <xf numFmtId="0" fontId="0" fillId="0" borderId="1" xfId="0" quotePrefix="1" applyBorder="1"/>
    <xf numFmtId="9" fontId="0" fillId="0" borderId="1" xfId="0" applyNumberFormat="1" applyBorder="1" applyAlignment="1">
      <alignment horizontal="center"/>
    </xf>
    <xf numFmtId="43" fontId="21" fillId="10" borderId="1" xfId="1" applyFont="1" applyFill="1" applyBorder="1" applyAlignment="1" applyProtection="1">
      <alignment vertical="center"/>
      <protection hidden="1"/>
    </xf>
    <xf numFmtId="43" fontId="21" fillId="10" borderId="1" xfId="1" applyFont="1" applyFill="1" applyBorder="1" applyAlignment="1" applyProtection="1">
      <alignment vertical="center"/>
      <protection locked="0"/>
    </xf>
    <xf numFmtId="43" fontId="23" fillId="10" borderId="1" xfId="1" applyFont="1" applyFill="1" applyBorder="1" applyAlignment="1" applyProtection="1">
      <alignment vertical="center"/>
      <protection locked="0"/>
    </xf>
    <xf numFmtId="43" fontId="22" fillId="5" borderId="1" xfId="0" applyNumberFormat="1" applyFont="1" applyFill="1" applyBorder="1" applyAlignment="1">
      <alignment horizontal="center"/>
    </xf>
    <xf numFmtId="171" fontId="0" fillId="0" borderId="0" xfId="0" applyNumberFormat="1" applyAlignment="1">
      <alignment horizontal="left"/>
    </xf>
    <xf numFmtId="0" fontId="0" fillId="0" borderId="0" xfId="0" quotePrefix="1" applyAlignment="1">
      <alignment horizontal="left" vertical="center"/>
    </xf>
    <xf numFmtId="0" fontId="0" fillId="0" borderId="1" xfId="2" quotePrefix="1" applyFont="1" applyBorder="1" applyAlignment="1" applyProtection="1">
      <alignment horizontal="left" vertical="center" wrapText="1"/>
      <protection hidden="1"/>
    </xf>
    <xf numFmtId="43" fontId="0" fillId="0" borderId="0" xfId="0" applyNumberFormat="1"/>
    <xf numFmtId="172" fontId="0" fillId="0" borderId="0" xfId="0" applyNumberFormat="1"/>
    <xf numFmtId="0" fontId="2" fillId="0" borderId="7" xfId="0" applyFont="1" applyBorder="1" applyAlignment="1">
      <alignment horizontal="center" vertical="center"/>
    </xf>
    <xf numFmtId="43" fontId="9" fillId="0" borderId="7" xfId="1" applyFont="1" applyFill="1" applyBorder="1" applyAlignment="1">
      <alignment horizontal="center" vertical="center"/>
    </xf>
    <xf numFmtId="0" fontId="2" fillId="0" borderId="0" xfId="0" applyFont="1" applyAlignment="1">
      <alignment horizontal="left"/>
    </xf>
    <xf numFmtId="0" fontId="2" fillId="0" borderId="35" xfId="0" applyFont="1" applyBorder="1" applyAlignment="1">
      <alignment horizontal="center" vertical="center"/>
    </xf>
    <xf numFmtId="0" fontId="2" fillId="0" borderId="37" xfId="0" applyFont="1" applyBorder="1" applyAlignment="1">
      <alignment horizontal="center" vertical="center"/>
    </xf>
    <xf numFmtId="0" fontId="0" fillId="0" borderId="0" xfId="0" applyAlignment="1">
      <alignment horizontal="center"/>
    </xf>
    <xf numFmtId="0" fontId="2" fillId="0" borderId="36"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9" xfId="0" applyFont="1" applyBorder="1" applyAlignment="1">
      <alignment horizont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center" vertical="center"/>
    </xf>
    <xf numFmtId="168" fontId="24" fillId="0" borderId="15" xfId="0" applyNumberFormat="1" applyFont="1" applyBorder="1" applyAlignment="1" applyProtection="1">
      <alignment horizontal="center"/>
      <protection locked="0"/>
    </xf>
    <xf numFmtId="168" fontId="24" fillId="0" borderId="16" xfId="0" applyNumberFormat="1" applyFont="1" applyBorder="1" applyAlignment="1" applyProtection="1">
      <alignment horizontal="center"/>
      <protection locked="0"/>
    </xf>
    <xf numFmtId="168" fontId="24" fillId="0" borderId="19" xfId="0" applyNumberFormat="1" applyFont="1" applyBorder="1" applyAlignment="1" applyProtection="1">
      <alignment horizontal="center"/>
      <protection locked="0"/>
    </xf>
    <xf numFmtId="169" fontId="24" fillId="0" borderId="15" xfId="0" applyNumberFormat="1" applyFont="1" applyBorder="1" applyAlignment="1" applyProtection="1">
      <alignment horizontal="center"/>
      <protection locked="0"/>
    </xf>
    <xf numFmtId="169" fontId="24" fillId="0" borderId="16" xfId="0" applyNumberFormat="1" applyFont="1" applyBorder="1" applyAlignment="1" applyProtection="1">
      <alignment horizontal="center"/>
      <protection locked="0"/>
    </xf>
    <xf numFmtId="169" fontId="24" fillId="0" borderId="19" xfId="0" applyNumberFormat="1" applyFont="1" applyBorder="1" applyAlignment="1" applyProtection="1">
      <alignment horizontal="center"/>
      <protection locked="0"/>
    </xf>
    <xf numFmtId="0" fontId="19" fillId="0" borderId="0" xfId="0" applyFont="1" applyAlignment="1" applyProtection="1">
      <alignment horizontal="left" vertical="center" wrapText="1"/>
      <protection locked="0"/>
    </xf>
    <xf numFmtId="0" fontId="19" fillId="0" borderId="0" xfId="0" applyFont="1" applyAlignment="1">
      <alignment horizontal="left" vertical="center" wrapText="1"/>
    </xf>
  </cellXfs>
  <cellStyles count="38">
    <cellStyle name="Calculation 2" xfId="13" xr:uid="{30BC157B-2B65-415E-ABBC-42EA7DE45CA1}"/>
    <cellStyle name="Comma" xfId="1" builtinId="3"/>
    <cellStyle name="Comma 10" xfId="25" xr:uid="{FD820334-3ED5-48EB-BE91-CC71B29CE4EC}"/>
    <cellStyle name="Comma 2" xfId="6" xr:uid="{1CDD1842-2AD1-4308-AE4D-4FFBDE66831A}"/>
    <cellStyle name="Comma 2 2" xfId="27" xr:uid="{6CB3B078-1CC6-4D33-B22E-3E8242CB8D06}"/>
    <cellStyle name="Comma 3" xfId="3" xr:uid="{37B91B21-D4F2-4803-AA2E-EF4C8F282540}"/>
    <cellStyle name="Comma 3 2" xfId="8" xr:uid="{9E73D1CB-7D00-4CC1-ADE6-2445990A3870}"/>
    <cellStyle name="Comma 4" xfId="15" xr:uid="{AFFF6FE6-07D9-42F8-8938-47148ADD2181}"/>
    <cellStyle name="Comma 4 2" xfId="30" xr:uid="{42018F24-EE76-4C1F-B6CF-572CA43A4986}"/>
    <cellStyle name="Comma 5" xfId="12" xr:uid="{57DF9406-8385-4418-9876-B58AB079F94B}"/>
    <cellStyle name="Comma 5 2" xfId="28" xr:uid="{FEBA8F20-1A03-454F-B9FA-8069D18A9219}"/>
    <cellStyle name="Comma 6" xfId="18" xr:uid="{39F41CB6-76CD-4FDC-BBFB-0EAC3E779E58}"/>
    <cellStyle name="Comma 6 2" xfId="32" xr:uid="{B5198ECE-7D87-436A-A5DD-B6FCF937513E}"/>
    <cellStyle name="Comma 7" xfId="20" xr:uid="{3581F4DC-FE58-4173-A3B6-6EF81AAB567D}"/>
    <cellStyle name="Comma 7 2" xfId="34" xr:uid="{0916C660-30CD-432F-B9C0-4332CD9A6E2F}"/>
    <cellStyle name="Comma 8" xfId="23" xr:uid="{71985391-1B89-4A54-9338-EBB3784995FA}"/>
    <cellStyle name="Comma 8 2" xfId="37" xr:uid="{6FEAA5DB-1D9C-4D52-B67A-EC373D574023}"/>
    <cellStyle name="Comma 9" xfId="5" xr:uid="{A84ACA4F-E031-4F71-8FE4-1642F4E57FCB}"/>
    <cellStyle name="Comma 9 2" xfId="26" xr:uid="{20A37D51-D4DA-4052-94D5-0264F725AEE2}"/>
    <cellStyle name="Excel Built-in Normal" xfId="4" xr:uid="{3C8DC052-16D1-4873-98F6-0BEF96619335}"/>
    <cellStyle name="Good 2" xfId="16" xr:uid="{3D12CCC2-5BD8-4E66-9E0B-52C2AEC26B02}"/>
    <cellStyle name="Normal" xfId="0" builtinId="0"/>
    <cellStyle name="Normal 2" xfId="2" xr:uid="{0D093794-0102-4ED4-97CB-3F9A3B1CB925}"/>
    <cellStyle name="Normal 2 2" xfId="9" xr:uid="{BDC673A0-9D30-4118-813E-9D50C4DEC837}"/>
    <cellStyle name="Normal 3" xfId="7" xr:uid="{69508C94-4B11-4B83-A94D-F147BC4312AB}"/>
    <cellStyle name="Normal 4" xfId="14" xr:uid="{FC81A0F9-9DE9-4CD8-B8E7-EC028EE6E19C}"/>
    <cellStyle name="Normal 4 2" xfId="29" xr:uid="{F6ABC72B-3129-4A6E-AA51-898A40E72177}"/>
    <cellStyle name="Normal 5" xfId="10" xr:uid="{06259DCF-6506-424A-8A90-278D401A8A5E}"/>
    <cellStyle name="Normal 6" xfId="17" xr:uid="{7F4B8543-2A69-4A7E-A722-C34950089A76}"/>
    <cellStyle name="Normal 6 2" xfId="31" xr:uid="{D83004CA-A553-496F-8FAD-DB418449DAE7}"/>
    <cellStyle name="Normal 7" xfId="11" xr:uid="{11BE8B84-0667-4EA3-AA92-70C5805D0231}"/>
    <cellStyle name="Normal 8" xfId="19" xr:uid="{CB65813F-89E6-4ACC-BE4C-1C715770EBAC}"/>
    <cellStyle name="Normal 8 2" xfId="33" xr:uid="{2FA53EE6-0A98-4F44-A7B9-ECC3CAD366FF}"/>
    <cellStyle name="Normal 9" xfId="22" xr:uid="{22F60A54-C950-4897-80AC-36316F33EB7F}"/>
    <cellStyle name="Normal 9 2" xfId="36" xr:uid="{C3FC4AB5-675F-4A26-8B83-465E8BFFE5A2}"/>
    <cellStyle name="Percent" xfId="24" builtinId="5"/>
    <cellStyle name="Percent 2" xfId="21" xr:uid="{C7DDB776-6869-4561-A321-35611149A9F7}"/>
    <cellStyle name="Percent 2 2" xfId="35" xr:uid="{0583D408-4FEE-40E1-97DB-30E7D7318188}"/>
  </cellStyles>
  <dxfs count="0"/>
  <tableStyles count="1" defaultTableStyle="TableStyleMedium2" defaultPivotStyle="PivotStyleLight16">
    <tableStyle name="Invisible" pivot="0" table="0" count="0" xr9:uid="{C349183B-3C00-4FC7-9674-B0C1D6AFC0A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
  <sheetViews>
    <sheetView zoomScaleNormal="100" workbookViewId="0">
      <selection activeCell="B5" sqref="B5"/>
    </sheetView>
  </sheetViews>
  <sheetFormatPr defaultRowHeight="14.4" x14ac:dyDescent="0.3"/>
  <cols>
    <col min="1" max="1" width="14.44140625" customWidth="1"/>
    <col min="2" max="2" width="17.33203125" customWidth="1"/>
    <col min="3" max="3" width="13" customWidth="1"/>
    <col min="4" max="4" width="11.6640625" customWidth="1"/>
    <col min="5" max="5" width="10.5546875" customWidth="1"/>
    <col min="11" max="11" width="14.33203125" customWidth="1"/>
  </cols>
  <sheetData>
    <row r="1" spans="1:19" x14ac:dyDescent="0.3">
      <c r="A1" s="198" t="s">
        <v>9</v>
      </c>
      <c r="B1" s="198"/>
      <c r="H1" t="s">
        <v>53</v>
      </c>
    </row>
    <row r="3" spans="1:19" x14ac:dyDescent="0.3">
      <c r="A3" s="1" t="s">
        <v>8</v>
      </c>
    </row>
    <row r="4" spans="1:19" x14ac:dyDescent="0.3">
      <c r="A4" s="1" t="s">
        <v>215</v>
      </c>
      <c r="B4" s="1" t="s">
        <v>258</v>
      </c>
    </row>
    <row r="5" spans="1:19" ht="15" thickBot="1" x14ac:dyDescent="0.35">
      <c r="K5" s="201"/>
      <c r="L5" s="201"/>
      <c r="M5" s="201"/>
      <c r="N5" s="201"/>
      <c r="O5" s="201"/>
      <c r="P5" s="201"/>
      <c r="Q5" s="201"/>
      <c r="R5" s="201"/>
      <c r="S5" s="201"/>
    </row>
    <row r="6" spans="1:19" ht="28.5" customHeight="1" thickBot="1" x14ac:dyDescent="0.35">
      <c r="A6" s="203" t="s">
        <v>0</v>
      </c>
      <c r="B6" s="205" t="s">
        <v>1</v>
      </c>
      <c r="C6" s="199" t="s">
        <v>10</v>
      </c>
      <c r="D6" s="200"/>
      <c r="E6" s="199" t="s">
        <v>11</v>
      </c>
      <c r="F6" s="202"/>
      <c r="G6" s="202"/>
      <c r="H6" s="200"/>
      <c r="K6" s="2"/>
    </row>
    <row r="7" spans="1:19" ht="15" thickBot="1" x14ac:dyDescent="0.35">
      <c r="A7" s="204"/>
      <c r="B7" s="206"/>
      <c r="C7" s="46" t="s">
        <v>2</v>
      </c>
      <c r="D7" s="50" t="s">
        <v>3</v>
      </c>
      <c r="E7" s="46" t="s">
        <v>4</v>
      </c>
      <c r="F7" s="47" t="s">
        <v>5</v>
      </c>
      <c r="G7" s="47" t="s">
        <v>6</v>
      </c>
      <c r="H7" s="48" t="s">
        <v>7</v>
      </c>
      <c r="K7" s="2"/>
    </row>
    <row r="8" spans="1:19" s="3" customFormat="1" ht="15" thickBot="1" x14ac:dyDescent="0.35">
      <c r="A8" s="51" t="s">
        <v>253</v>
      </c>
      <c r="B8" s="52" t="s">
        <v>255</v>
      </c>
      <c r="C8" s="53">
        <v>0</v>
      </c>
      <c r="D8" s="54"/>
      <c r="E8" s="53">
        <v>19</v>
      </c>
      <c r="F8" s="55">
        <v>20</v>
      </c>
      <c r="G8" s="55"/>
      <c r="H8" s="54"/>
    </row>
    <row r="9" spans="1:19" ht="15" thickBot="1" x14ac:dyDescent="0.35">
      <c r="A9" s="56" t="s">
        <v>63</v>
      </c>
      <c r="B9" s="57"/>
      <c r="C9" s="180">
        <f t="shared" ref="C9:D9" si="0">SUM(C8:C8)</f>
        <v>0</v>
      </c>
      <c r="D9" s="180">
        <f t="shared" si="0"/>
        <v>0</v>
      </c>
      <c r="E9" s="180">
        <f>SUM(E8:E8)</f>
        <v>19</v>
      </c>
      <c r="F9" s="180">
        <f>SUM(F8:F8)</f>
        <v>20</v>
      </c>
      <c r="G9" s="180">
        <f>SUM(G8:G8)</f>
        <v>0</v>
      </c>
      <c r="H9" s="181">
        <f>SUM(H8:H8)</f>
        <v>0</v>
      </c>
      <c r="K9" s="66">
        <f>SUM(F9:H9)</f>
        <v>20</v>
      </c>
    </row>
    <row r="11" spans="1:19" x14ac:dyDescent="0.3">
      <c r="A11" s="49" t="s">
        <v>101</v>
      </c>
    </row>
    <row r="12" spans="1:19" x14ac:dyDescent="0.3">
      <c r="A12" s="192" t="s">
        <v>257</v>
      </c>
    </row>
    <row r="13" spans="1:19" x14ac:dyDescent="0.3">
      <c r="A13" s="178"/>
    </row>
    <row r="14" spans="1:19" x14ac:dyDescent="0.3">
      <c r="A14" s="49"/>
    </row>
    <row r="15" spans="1:19" x14ac:dyDescent="0.3">
      <c r="A15" s="192"/>
    </row>
    <row r="16" spans="1:19" x14ac:dyDescent="0.3">
      <c r="A16" s="49"/>
    </row>
    <row r="17" spans="1:1" x14ac:dyDescent="0.3">
      <c r="A17" s="59"/>
    </row>
    <row r="18" spans="1:1" x14ac:dyDescent="0.3">
      <c r="A18" s="49"/>
    </row>
  </sheetData>
  <mergeCells count="6">
    <mergeCell ref="A1:B1"/>
    <mergeCell ref="C6:D6"/>
    <mergeCell ref="K5:S5"/>
    <mergeCell ref="E6:H6"/>
    <mergeCell ref="A6:A7"/>
    <mergeCell ref="B6:B7"/>
  </mergeCells>
  <pageMargins left="0.7" right="0.7" top="0.75" bottom="0.75" header="0.3" footer="0.3"/>
  <pageSetup paperSize="9"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72F47-A7BE-41B4-B4FA-78F9CBA90398}">
  <dimension ref="A1:K56"/>
  <sheetViews>
    <sheetView tabSelected="1" topLeftCell="A35" zoomScaleNormal="100" workbookViewId="0">
      <selection activeCell="D49" sqref="D49"/>
    </sheetView>
  </sheetViews>
  <sheetFormatPr defaultRowHeight="14.4" x14ac:dyDescent="0.3"/>
  <cols>
    <col min="1" max="2" width="16.109375" customWidth="1"/>
    <col min="3" max="3" width="20.109375" customWidth="1"/>
    <col min="4" max="4" width="21.6640625" customWidth="1"/>
    <col min="5" max="5" width="11.6640625" customWidth="1"/>
    <col min="6" max="6" width="10.5546875" customWidth="1"/>
    <col min="8" max="8" width="14.88671875" customWidth="1"/>
    <col min="12" max="12" width="14.33203125" customWidth="1"/>
  </cols>
  <sheetData>
    <row r="1" spans="1:9" x14ac:dyDescent="0.3">
      <c r="A1" s="5" t="s">
        <v>9</v>
      </c>
      <c r="B1" s="5"/>
      <c r="C1" s="1"/>
      <c r="H1" t="s">
        <v>53</v>
      </c>
    </row>
    <row r="3" spans="1:9" x14ac:dyDescent="0.3">
      <c r="A3" s="1" t="s">
        <v>13</v>
      </c>
      <c r="B3" s="1"/>
    </row>
    <row r="4" spans="1:9" x14ac:dyDescent="0.3">
      <c r="A4" s="1"/>
      <c r="B4" s="1"/>
    </row>
    <row r="5" spans="1:9" x14ac:dyDescent="0.3">
      <c r="A5" s="1" t="s">
        <v>14</v>
      </c>
      <c r="B5" s="1"/>
      <c r="D5" s="25" t="s">
        <v>253</v>
      </c>
    </row>
    <row r="6" spans="1:9" x14ac:dyDescent="0.3">
      <c r="A6" s="1" t="s">
        <v>15</v>
      </c>
      <c r="B6" s="1"/>
      <c r="D6" s="60" t="s">
        <v>254</v>
      </c>
    </row>
    <row r="7" spans="1:9" x14ac:dyDescent="0.3">
      <c r="A7" s="1" t="s">
        <v>16</v>
      </c>
      <c r="B7" s="1"/>
      <c r="D7" s="25" t="str">
        <f>Centralizator!B4</f>
        <v>MEGA_GR_2025_056</v>
      </c>
    </row>
    <row r="8" spans="1:9" x14ac:dyDescent="0.3">
      <c r="A8" s="1" t="s">
        <v>17</v>
      </c>
      <c r="B8" s="1"/>
      <c r="D8" s="67">
        <v>45810</v>
      </c>
    </row>
    <row r="9" spans="1:9" x14ac:dyDescent="0.3">
      <c r="A9" s="1" t="s">
        <v>18</v>
      </c>
      <c r="B9" s="1"/>
      <c r="D9" s="67">
        <v>45842</v>
      </c>
    </row>
    <row r="10" spans="1:9" x14ac:dyDescent="0.3">
      <c r="A10" s="1"/>
      <c r="B10" s="1"/>
      <c r="D10" s="14"/>
    </row>
    <row r="11" spans="1:9" ht="13.5" customHeight="1" x14ac:dyDescent="0.3">
      <c r="A11" s="1" t="s">
        <v>30</v>
      </c>
      <c r="B11" s="1"/>
      <c r="D11" s="14"/>
    </row>
    <row r="12" spans="1:9" ht="13.5" customHeight="1" thickBot="1" x14ac:dyDescent="0.35">
      <c r="A12" s="1"/>
      <c r="B12" s="1"/>
      <c r="D12" s="14"/>
    </row>
    <row r="13" spans="1:9" ht="28.5" customHeight="1" thickBot="1" x14ac:dyDescent="0.35">
      <c r="A13" s="212" t="s">
        <v>20</v>
      </c>
      <c r="B13" s="213"/>
      <c r="C13" s="26" t="s">
        <v>27</v>
      </c>
      <c r="D13" s="213" t="s">
        <v>26</v>
      </c>
      <c r="E13" s="213"/>
      <c r="F13" s="213"/>
      <c r="G13" s="213"/>
      <c r="H13" s="214"/>
      <c r="I13" s="4"/>
    </row>
    <row r="14" spans="1:9" x14ac:dyDescent="0.3">
      <c r="A14" s="8" t="s">
        <v>2</v>
      </c>
      <c r="B14" s="20" t="s">
        <v>3</v>
      </c>
      <c r="C14" s="27" t="s">
        <v>4</v>
      </c>
      <c r="D14" s="15" t="s">
        <v>5</v>
      </c>
      <c r="E14" s="9" t="s">
        <v>6</v>
      </c>
      <c r="F14" s="10" t="s">
        <v>7</v>
      </c>
      <c r="G14" s="10" t="s">
        <v>24</v>
      </c>
      <c r="H14" s="10" t="s">
        <v>25</v>
      </c>
      <c r="I14" s="4"/>
    </row>
    <row r="15" spans="1:9" ht="15" thickBot="1" x14ac:dyDescent="0.35">
      <c r="A15" s="196"/>
      <c r="B15" s="21">
        <f>Centralizator!D9</f>
        <v>0</v>
      </c>
      <c r="C15" s="61">
        <f>Centralizator!E9</f>
        <v>19</v>
      </c>
      <c r="D15" s="16">
        <f>Centralizator!F9</f>
        <v>20</v>
      </c>
      <c r="E15" s="6">
        <f>Centralizator!G9</f>
        <v>0</v>
      </c>
      <c r="F15" s="7">
        <f>Centralizator!H9</f>
        <v>0</v>
      </c>
      <c r="G15" s="7">
        <v>0</v>
      </c>
      <c r="H15" s="7">
        <v>0</v>
      </c>
      <c r="I15" s="3"/>
    </row>
    <row r="16" spans="1:9" x14ac:dyDescent="0.3">
      <c r="A16" s="28"/>
      <c r="B16" s="28"/>
      <c r="C16" s="28"/>
      <c r="D16" s="28"/>
      <c r="E16" s="28"/>
      <c r="F16" s="28"/>
      <c r="G16" s="28"/>
      <c r="H16" s="28"/>
      <c r="I16" s="3"/>
    </row>
    <row r="17" spans="1:10" ht="13.5" customHeight="1" x14ac:dyDescent="0.3">
      <c r="A17" s="1" t="s">
        <v>28</v>
      </c>
      <c r="B17" s="1"/>
      <c r="D17" s="14"/>
    </row>
    <row r="18" spans="1:10" ht="15" thickBot="1" x14ac:dyDescent="0.35">
      <c r="A18" s="3"/>
      <c r="B18" s="3"/>
      <c r="C18" s="3"/>
      <c r="D18" s="3"/>
      <c r="E18" s="3"/>
      <c r="F18" s="3"/>
      <c r="G18" s="3"/>
      <c r="H18" s="3"/>
      <c r="I18" s="3"/>
      <c r="J18" s="3"/>
    </row>
    <row r="19" spans="1:10" ht="15" thickBot="1" x14ac:dyDescent="0.35">
      <c r="A19" s="207" t="s">
        <v>22</v>
      </c>
      <c r="B19" s="208"/>
      <c r="C19" s="208"/>
      <c r="D19" s="208"/>
      <c r="E19" s="208"/>
      <c r="F19" s="208"/>
      <c r="G19" s="208"/>
      <c r="H19" s="208"/>
      <c r="I19" s="208"/>
      <c r="J19" s="209"/>
    </row>
    <row r="20" spans="1:10" x14ac:dyDescent="0.3">
      <c r="A20" s="11">
        <v>40</v>
      </c>
      <c r="B20" s="17">
        <v>63</v>
      </c>
      <c r="C20" s="12">
        <v>75</v>
      </c>
      <c r="D20" s="12">
        <v>90</v>
      </c>
      <c r="E20" s="12">
        <v>110</v>
      </c>
      <c r="F20" s="12">
        <v>125</v>
      </c>
      <c r="G20" s="12">
        <v>160</v>
      </c>
      <c r="H20" s="12">
        <v>180</v>
      </c>
      <c r="I20" s="12">
        <v>200</v>
      </c>
      <c r="J20" s="13">
        <v>250</v>
      </c>
    </row>
    <row r="21" spans="1:10" ht="15" thickBot="1" x14ac:dyDescent="0.35">
      <c r="A21" s="64"/>
      <c r="B21" s="177"/>
      <c r="C21" s="177"/>
      <c r="D21" s="65"/>
      <c r="E21" s="40">
        <v>0</v>
      </c>
      <c r="F21" s="40">
        <v>0</v>
      </c>
      <c r="G21" s="40">
        <v>0</v>
      </c>
      <c r="H21" s="40">
        <v>0</v>
      </c>
      <c r="I21" s="40">
        <v>0</v>
      </c>
      <c r="J21" s="41">
        <v>0</v>
      </c>
    </row>
    <row r="22" spans="1:10" ht="15" thickBot="1" x14ac:dyDescent="0.35">
      <c r="A22" s="23"/>
      <c r="B22" s="179"/>
      <c r="C22" s="30"/>
      <c r="D22" s="30"/>
      <c r="E22" s="30"/>
      <c r="F22" s="30"/>
      <c r="G22" s="30"/>
      <c r="H22" s="30"/>
      <c r="I22" s="30"/>
      <c r="J22" s="31"/>
    </row>
    <row r="23" spans="1:10" ht="15" thickBot="1" x14ac:dyDescent="0.35">
      <c r="A23" s="207" t="s">
        <v>37</v>
      </c>
      <c r="B23" s="208"/>
      <c r="C23" s="208"/>
      <c r="D23" s="208"/>
      <c r="E23" s="208"/>
      <c r="F23" s="208"/>
      <c r="G23" s="208"/>
      <c r="H23" s="208"/>
      <c r="I23" s="208"/>
      <c r="J23" s="209"/>
    </row>
    <row r="24" spans="1:10" x14ac:dyDescent="0.3">
      <c r="A24" s="11">
        <v>40</v>
      </c>
      <c r="B24" s="17">
        <v>63</v>
      </c>
      <c r="C24" s="12">
        <v>75</v>
      </c>
      <c r="D24" s="12">
        <v>90</v>
      </c>
      <c r="E24" s="12">
        <v>110</v>
      </c>
      <c r="F24" s="12">
        <v>125</v>
      </c>
      <c r="G24" s="12">
        <v>160</v>
      </c>
      <c r="H24" s="12">
        <v>180</v>
      </c>
      <c r="I24" s="12">
        <v>200</v>
      </c>
      <c r="J24" s="13">
        <v>250</v>
      </c>
    </row>
    <row r="25" spans="1:10" ht="15" thickBot="1" x14ac:dyDescent="0.35">
      <c r="A25" s="64"/>
      <c r="B25" s="177"/>
      <c r="C25" s="177"/>
      <c r="D25" s="65"/>
      <c r="E25" s="40">
        <v>0</v>
      </c>
      <c r="F25" s="40">
        <v>0</v>
      </c>
      <c r="G25" s="40">
        <v>0</v>
      </c>
      <c r="H25" s="40">
        <v>0</v>
      </c>
      <c r="I25" s="40">
        <v>0</v>
      </c>
      <c r="J25" s="41">
        <v>0</v>
      </c>
    </row>
    <row r="26" spans="1:10" ht="15" thickBot="1" x14ac:dyDescent="0.35">
      <c r="A26" s="3"/>
      <c r="B26" s="179"/>
      <c r="C26" s="30"/>
      <c r="D26" s="3"/>
      <c r="E26" s="3"/>
      <c r="F26" s="3"/>
      <c r="G26" s="3"/>
      <c r="H26" s="3"/>
      <c r="I26" s="3"/>
      <c r="J26" s="3"/>
    </row>
    <row r="27" spans="1:10" ht="15" thickBot="1" x14ac:dyDescent="0.35">
      <c r="A27" s="207" t="s">
        <v>23</v>
      </c>
      <c r="B27" s="208"/>
      <c r="C27" s="208"/>
      <c r="D27" s="208"/>
      <c r="E27" s="208"/>
      <c r="F27" s="208"/>
      <c r="G27" s="208"/>
      <c r="H27" s="208"/>
      <c r="I27" s="208"/>
      <c r="J27" s="209"/>
    </row>
    <row r="28" spans="1:10" x14ac:dyDescent="0.3">
      <c r="A28" s="11">
        <v>40</v>
      </c>
      <c r="B28" s="17">
        <v>63</v>
      </c>
      <c r="C28" s="12">
        <v>75</v>
      </c>
      <c r="D28" s="12">
        <v>90</v>
      </c>
      <c r="E28" s="12">
        <v>110</v>
      </c>
      <c r="F28" s="12">
        <v>125</v>
      </c>
      <c r="G28" s="12">
        <v>160</v>
      </c>
      <c r="H28" s="12">
        <v>180</v>
      </c>
      <c r="I28" s="12">
        <v>200</v>
      </c>
      <c r="J28" s="13">
        <v>250</v>
      </c>
    </row>
    <row r="29" spans="1:10" ht="15" thickBot="1" x14ac:dyDescent="0.35">
      <c r="A29" s="38">
        <v>0</v>
      </c>
      <c r="B29" s="39">
        <v>0</v>
      </c>
      <c r="C29" s="40">
        <v>0</v>
      </c>
      <c r="D29" s="40">
        <v>0</v>
      </c>
      <c r="E29" s="40">
        <v>0</v>
      </c>
      <c r="F29" s="40">
        <v>0</v>
      </c>
      <c r="G29" s="40">
        <v>0</v>
      </c>
      <c r="H29" s="40">
        <v>0</v>
      </c>
      <c r="I29" s="40">
        <v>0</v>
      </c>
      <c r="J29" s="41">
        <v>0</v>
      </c>
    </row>
    <row r="30" spans="1:10" ht="15" thickBot="1" x14ac:dyDescent="0.35">
      <c r="A30" s="4"/>
      <c r="B30" s="4"/>
      <c r="C30" s="3"/>
      <c r="D30" s="3"/>
      <c r="E30" s="3"/>
      <c r="F30" s="3"/>
      <c r="G30" s="3"/>
      <c r="H30" s="3"/>
      <c r="I30" s="3"/>
      <c r="J30" s="3"/>
    </row>
    <row r="31" spans="1:10" ht="15" thickBot="1" x14ac:dyDescent="0.35">
      <c r="A31" s="207" t="s">
        <v>38</v>
      </c>
      <c r="B31" s="208"/>
      <c r="C31" s="208"/>
      <c r="D31" s="208"/>
      <c r="E31" s="208"/>
      <c r="F31" s="208"/>
      <c r="G31" s="208"/>
      <c r="H31" s="208"/>
      <c r="I31" s="208"/>
      <c r="J31" s="209"/>
    </row>
    <row r="32" spans="1:10" x14ac:dyDescent="0.3">
      <c r="A32" s="11">
        <v>40</v>
      </c>
      <c r="B32" s="17">
        <v>63</v>
      </c>
      <c r="C32" s="12">
        <v>75</v>
      </c>
      <c r="D32" s="12">
        <v>90</v>
      </c>
      <c r="E32" s="12">
        <v>110</v>
      </c>
      <c r="F32" s="12">
        <v>125</v>
      </c>
      <c r="G32" s="12">
        <v>160</v>
      </c>
      <c r="H32" s="12">
        <v>180</v>
      </c>
      <c r="I32" s="12">
        <v>200</v>
      </c>
      <c r="J32" s="13">
        <v>250</v>
      </c>
    </row>
    <row r="33" spans="1:11" ht="15" thickBot="1" x14ac:dyDescent="0.35">
      <c r="A33" s="38">
        <v>0</v>
      </c>
      <c r="B33" s="39">
        <v>0</v>
      </c>
      <c r="C33" s="40">
        <v>0</v>
      </c>
      <c r="D33" s="40">
        <v>0</v>
      </c>
      <c r="E33" s="40">
        <v>0</v>
      </c>
      <c r="F33" s="40">
        <v>0</v>
      </c>
      <c r="G33" s="40">
        <v>0</v>
      </c>
      <c r="H33" s="40">
        <v>0</v>
      </c>
      <c r="I33" s="40">
        <v>0</v>
      </c>
      <c r="J33" s="41">
        <v>0</v>
      </c>
    </row>
    <row r="34" spans="1:11" ht="15" thickBot="1" x14ac:dyDescent="0.35">
      <c r="A34" s="23"/>
      <c r="B34" s="24"/>
      <c r="C34" s="3"/>
      <c r="D34" s="3"/>
      <c r="E34" s="3"/>
      <c r="F34" s="3"/>
      <c r="G34" s="3"/>
      <c r="H34" s="3"/>
      <c r="I34" s="3"/>
      <c r="J34" s="3"/>
    </row>
    <row r="35" spans="1:11" ht="28.5" customHeight="1" thickBot="1" x14ac:dyDescent="0.35">
      <c r="A35" s="212" t="s">
        <v>21</v>
      </c>
      <c r="B35" s="214"/>
      <c r="C35" s="29" t="s">
        <v>31</v>
      </c>
      <c r="D35" s="22"/>
      <c r="E35" s="22"/>
      <c r="F35" s="22"/>
      <c r="G35" s="3"/>
      <c r="H35" s="3"/>
      <c r="I35" s="4"/>
    </row>
    <row r="36" spans="1:11" x14ac:dyDescent="0.3">
      <c r="A36" s="8" t="s">
        <v>2</v>
      </c>
      <c r="B36" s="20" t="s">
        <v>3</v>
      </c>
      <c r="C36" s="29"/>
      <c r="D36" s="22"/>
      <c r="E36" s="22"/>
      <c r="F36" s="22"/>
      <c r="G36" s="3"/>
      <c r="H36" s="3"/>
      <c r="I36" s="4"/>
    </row>
    <row r="37" spans="1:11" ht="15" thickBot="1" x14ac:dyDescent="0.35">
      <c r="A37" s="197">
        <f>SUM(A25:K25)</f>
        <v>0</v>
      </c>
      <c r="B37" s="42">
        <f>SUM(A33:J33)</f>
        <v>0</v>
      </c>
      <c r="C37" s="43">
        <f>B37+A37</f>
        <v>0</v>
      </c>
      <c r="D37" s="22"/>
      <c r="E37" s="22"/>
      <c r="F37" s="22"/>
      <c r="G37" s="3"/>
      <c r="H37" s="3"/>
      <c r="I37" s="3"/>
    </row>
    <row r="38" spans="1:11" x14ac:dyDescent="0.3">
      <c r="J38" s="3"/>
    </row>
    <row r="39" spans="1:11" x14ac:dyDescent="0.3">
      <c r="A39" s="1" t="s">
        <v>29</v>
      </c>
      <c r="B39" s="4"/>
      <c r="C39" s="3"/>
      <c r="D39" s="3"/>
      <c r="E39" s="3"/>
      <c r="F39" s="3"/>
      <c r="G39" s="3"/>
      <c r="H39" s="3"/>
      <c r="I39" s="3"/>
      <c r="J39" s="3"/>
    </row>
    <row r="40" spans="1:11" ht="15" thickBot="1" x14ac:dyDescent="0.35">
      <c r="A40" s="3"/>
      <c r="B40" s="3"/>
      <c r="C40" s="3"/>
      <c r="D40" s="3"/>
      <c r="E40" s="3"/>
      <c r="F40" s="3"/>
      <c r="G40" s="3"/>
      <c r="H40" s="3"/>
      <c r="I40" s="3"/>
      <c r="J40" s="3"/>
    </row>
    <row r="41" spans="1:11" ht="15" thickBot="1" x14ac:dyDescent="0.35">
      <c r="A41" s="207" t="s">
        <v>19</v>
      </c>
      <c r="B41" s="208"/>
      <c r="C41" s="208"/>
      <c r="D41" s="208"/>
      <c r="E41" s="208"/>
      <c r="F41" s="208"/>
      <c r="G41" s="208"/>
      <c r="H41" s="35" t="s">
        <v>39</v>
      </c>
      <c r="I41" s="3"/>
      <c r="J41" s="3"/>
    </row>
    <row r="42" spans="1:11" x14ac:dyDescent="0.3">
      <c r="A42" s="32">
        <v>32</v>
      </c>
      <c r="B42" s="33">
        <v>40</v>
      </c>
      <c r="C42" s="18">
        <v>63</v>
      </c>
      <c r="D42" s="18">
        <v>75</v>
      </c>
      <c r="E42" s="18">
        <v>90</v>
      </c>
      <c r="F42" s="18">
        <v>110</v>
      </c>
      <c r="G42" s="34">
        <v>125</v>
      </c>
      <c r="H42" s="210">
        <f>SUM(A43:G43)</f>
        <v>19</v>
      </c>
      <c r="I42" s="3"/>
      <c r="J42" s="3"/>
    </row>
    <row r="43" spans="1:11" ht="15" thickBot="1" x14ac:dyDescent="0.35">
      <c r="A43" s="62">
        <f>Centralizator!E9-B43+C43+D43+E43+F43+G43</f>
        <v>19</v>
      </c>
      <c r="B43" s="63">
        <v>0</v>
      </c>
      <c r="C43" s="40">
        <v>0</v>
      </c>
      <c r="D43" s="40">
        <v>0</v>
      </c>
      <c r="E43" s="40">
        <v>0</v>
      </c>
      <c r="F43" s="40">
        <v>0</v>
      </c>
      <c r="G43" s="44">
        <v>0</v>
      </c>
      <c r="H43" s="211"/>
      <c r="I43" s="3"/>
      <c r="J43" s="3"/>
    </row>
    <row r="44" spans="1:11" ht="15" thickBot="1" x14ac:dyDescent="0.35">
      <c r="A44" s="3"/>
      <c r="B44" s="3"/>
      <c r="C44" s="3"/>
      <c r="D44" s="3"/>
      <c r="E44" s="3"/>
      <c r="F44" s="3"/>
      <c r="G44" s="3"/>
      <c r="H44" s="3"/>
      <c r="I44" s="3"/>
      <c r="J44" s="3"/>
    </row>
    <row r="45" spans="1:11" ht="15" thickBot="1" x14ac:dyDescent="0.35">
      <c r="A45" s="207" t="s">
        <v>12</v>
      </c>
      <c r="B45" s="208"/>
      <c r="C45" s="208"/>
      <c r="D45" s="208"/>
      <c r="E45" s="208"/>
      <c r="F45" s="208"/>
      <c r="G45" s="209"/>
      <c r="H45" s="35" t="s">
        <v>54</v>
      </c>
      <c r="I45" s="3"/>
      <c r="J45" s="3"/>
    </row>
    <row r="46" spans="1:11" x14ac:dyDescent="0.3">
      <c r="A46" s="32">
        <v>32</v>
      </c>
      <c r="B46" s="33">
        <v>40</v>
      </c>
      <c r="C46" s="18">
        <v>63</v>
      </c>
      <c r="D46" s="18">
        <v>75</v>
      </c>
      <c r="E46" s="18">
        <v>90</v>
      </c>
      <c r="F46" s="18">
        <v>110</v>
      </c>
      <c r="G46" s="19">
        <v>125</v>
      </c>
      <c r="H46" s="210">
        <f>SUM(A47:G47)</f>
        <v>124.2</v>
      </c>
      <c r="I46" s="3"/>
      <c r="J46" s="3"/>
    </row>
    <row r="47" spans="1:11" ht="15" thickBot="1" x14ac:dyDescent="0.35">
      <c r="A47" s="62">
        <v>124.2</v>
      </c>
      <c r="B47" s="63"/>
      <c r="C47" s="40">
        <v>0</v>
      </c>
      <c r="D47" s="40">
        <v>0</v>
      </c>
      <c r="E47" s="40">
        <v>0</v>
      </c>
      <c r="F47" s="40">
        <v>0</v>
      </c>
      <c r="G47" s="44">
        <v>0</v>
      </c>
      <c r="H47" s="211"/>
      <c r="I47" s="3"/>
      <c r="J47" s="3"/>
    </row>
    <row r="48" spans="1:11" x14ac:dyDescent="0.3">
      <c r="A48" s="3"/>
      <c r="B48" s="3"/>
      <c r="C48" s="3"/>
      <c r="D48" s="3"/>
      <c r="E48" s="3"/>
      <c r="F48" s="3"/>
      <c r="G48" s="3"/>
      <c r="H48" s="3"/>
      <c r="I48" s="3"/>
      <c r="J48" s="3"/>
      <c r="K48" s="3"/>
    </row>
    <row r="49" spans="1:11" ht="18" x14ac:dyDescent="0.35">
      <c r="A49" s="1" t="s">
        <v>55</v>
      </c>
      <c r="B49" s="3"/>
      <c r="C49" s="3"/>
      <c r="D49" s="36">
        <f>SUM(D50:D51)</f>
        <v>59936.48311937142</v>
      </c>
      <c r="E49" s="3"/>
      <c r="F49" s="3"/>
      <c r="G49" s="3"/>
      <c r="H49" s="3"/>
      <c r="I49" s="3"/>
      <c r="J49" s="3"/>
      <c r="K49" s="45"/>
    </row>
    <row r="50" spans="1:11" x14ac:dyDescent="0.3">
      <c r="A50" s="1" t="s">
        <v>40</v>
      </c>
      <c r="B50" s="3"/>
      <c r="C50" s="3"/>
      <c r="D50" s="37">
        <f>'C_Detalii Executie extinderi'!F59</f>
        <v>0</v>
      </c>
      <c r="E50" s="3"/>
      <c r="F50" s="3"/>
      <c r="G50" s="3"/>
      <c r="H50" s="3"/>
      <c r="I50" s="3"/>
      <c r="J50" s="3"/>
      <c r="K50" s="45"/>
    </row>
    <row r="51" spans="1:11" x14ac:dyDescent="0.3">
      <c r="A51" s="1" t="s">
        <v>41</v>
      </c>
      <c r="B51" s="3"/>
      <c r="C51" s="3"/>
      <c r="D51" s="37">
        <f>'D_Detalii Executie racorduri'!F87</f>
        <v>59936.48311937142</v>
      </c>
      <c r="E51" s="3"/>
      <c r="F51" s="3"/>
      <c r="G51" s="3"/>
      <c r="H51" s="3"/>
      <c r="I51" s="3"/>
      <c r="J51" s="3"/>
      <c r="K51" s="45"/>
    </row>
    <row r="52" spans="1:11" x14ac:dyDescent="0.3">
      <c r="A52" s="3"/>
      <c r="B52" s="3"/>
      <c r="C52" s="3"/>
      <c r="D52" s="3"/>
      <c r="E52" s="3"/>
      <c r="F52" s="3"/>
      <c r="G52" s="3"/>
      <c r="H52" s="3"/>
      <c r="I52" s="3"/>
      <c r="J52" s="3"/>
      <c r="K52" s="3"/>
    </row>
    <row r="53" spans="1:11" x14ac:dyDescent="0.3">
      <c r="A53" s="3"/>
      <c r="B53" s="3"/>
      <c r="C53" s="3"/>
      <c r="D53" s="3"/>
      <c r="E53" s="3"/>
      <c r="F53" s="3"/>
      <c r="G53" s="3"/>
      <c r="H53" s="3"/>
      <c r="I53" s="3"/>
      <c r="J53" s="3"/>
      <c r="K53" s="3"/>
    </row>
    <row r="54" spans="1:11" x14ac:dyDescent="0.3">
      <c r="A54" s="3"/>
      <c r="B54" s="3"/>
      <c r="C54" s="3"/>
      <c r="D54" s="3"/>
      <c r="E54" s="3"/>
      <c r="F54" s="3"/>
      <c r="G54" s="3"/>
      <c r="H54" s="3"/>
      <c r="I54" s="3"/>
      <c r="J54" s="3"/>
      <c r="K54" s="3"/>
    </row>
    <row r="55" spans="1:11" x14ac:dyDescent="0.3">
      <c r="A55" s="3"/>
      <c r="B55" s="3"/>
      <c r="C55" s="3"/>
      <c r="D55" s="3"/>
      <c r="E55" s="3"/>
      <c r="F55" s="3"/>
      <c r="G55" s="3"/>
      <c r="H55" s="3"/>
      <c r="I55" s="3"/>
      <c r="J55" s="3"/>
      <c r="K55" s="3"/>
    </row>
    <row r="56" spans="1:11" x14ac:dyDescent="0.3">
      <c r="A56" s="3"/>
      <c r="B56" s="3"/>
      <c r="C56" s="3"/>
      <c r="D56" s="3"/>
      <c r="E56" s="3"/>
      <c r="F56" s="3"/>
      <c r="G56" s="3"/>
      <c r="H56" s="3"/>
      <c r="I56" s="3"/>
      <c r="J56" s="3"/>
      <c r="K56" s="3"/>
    </row>
  </sheetData>
  <mergeCells count="11">
    <mergeCell ref="A41:G41"/>
    <mergeCell ref="A45:G45"/>
    <mergeCell ref="H42:H43"/>
    <mergeCell ref="H46:H47"/>
    <mergeCell ref="A13:B13"/>
    <mergeCell ref="D13:H13"/>
    <mergeCell ref="A35:B35"/>
    <mergeCell ref="A19:J19"/>
    <mergeCell ref="A27:J27"/>
    <mergeCell ref="A31:J31"/>
    <mergeCell ref="A23:J23"/>
  </mergeCells>
  <pageMargins left="0.70866141732283472" right="0.70866141732283472" top="0.74803149606299213" bottom="0.74803149606299213" header="0.31496062992125984" footer="0.31496062992125984"/>
  <pageSetup paperSize="9" scale="55" fitToHeight="0" orientation="portrait" r:id="rId1"/>
  <colBreaks count="2" manualBreakCount="2">
    <brk id="10" max="38" man="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55CA2-8DB7-4224-911B-E818F59BD71E}">
  <sheetPr>
    <pageSetUpPr fitToPage="1"/>
  </sheetPr>
  <dimension ref="A1:J83"/>
  <sheetViews>
    <sheetView workbookViewId="0">
      <selection activeCell="B11" sqref="B11"/>
    </sheetView>
  </sheetViews>
  <sheetFormatPr defaultRowHeight="14.4" x14ac:dyDescent="0.3"/>
  <cols>
    <col min="1" max="1" width="28.6640625" bestFit="1" customWidth="1"/>
    <col min="2" max="2" width="77.44140625" customWidth="1"/>
    <col min="4" max="4" width="9.5546875" customWidth="1"/>
    <col min="5" max="5" width="11" style="88" bestFit="1" customWidth="1"/>
    <col min="6" max="6" width="14.33203125" style="88" bestFit="1" customWidth="1"/>
    <col min="7" max="7" width="11.88671875" style="88" customWidth="1"/>
    <col min="8" max="8" width="11.109375" style="88" customWidth="1"/>
    <col min="9" max="9" width="26.5546875" bestFit="1" customWidth="1"/>
  </cols>
  <sheetData>
    <row r="1" spans="1:8" x14ac:dyDescent="0.3">
      <c r="H1" s="89" t="s">
        <v>95</v>
      </c>
    </row>
    <row r="2" spans="1:8" x14ac:dyDescent="0.3">
      <c r="A2" s="70" t="s">
        <v>14</v>
      </c>
      <c r="B2" s="25" t="str">
        <f>A_Centralizarelucrari!D5</f>
        <v>Giurgiu</v>
      </c>
    </row>
    <row r="3" spans="1:8" x14ac:dyDescent="0.3">
      <c r="A3" s="70" t="s">
        <v>15</v>
      </c>
      <c r="B3" s="25" t="str">
        <f>A_Centralizarelucrari!D6</f>
        <v xml:space="preserve">Adunatii Copaceni </v>
      </c>
    </row>
    <row r="4" spans="1:8" x14ac:dyDescent="0.3">
      <c r="A4" s="70" t="s">
        <v>16</v>
      </c>
      <c r="B4" s="25" t="str">
        <f>A_Centralizarelucrari!D7</f>
        <v>MEGA_GR_2025_056</v>
      </c>
    </row>
    <row r="5" spans="1:8" x14ac:dyDescent="0.3">
      <c r="A5" s="70" t="s">
        <v>17</v>
      </c>
      <c r="B5" s="191">
        <f>A_Centralizarelucrari!D8</f>
        <v>45810</v>
      </c>
    </row>
    <row r="6" spans="1:8" x14ac:dyDescent="0.3">
      <c r="A6" s="70" t="s">
        <v>18</v>
      </c>
      <c r="B6" s="191">
        <f>A_Centralizarelucrari!D9</f>
        <v>45842</v>
      </c>
    </row>
    <row r="8" spans="1:8" x14ac:dyDescent="0.3">
      <c r="A8" s="70" t="s">
        <v>42</v>
      </c>
    </row>
    <row r="9" spans="1:8" x14ac:dyDescent="0.3">
      <c r="A9" s="73" t="s">
        <v>86</v>
      </c>
      <c r="B9" s="74">
        <v>0</v>
      </c>
    </row>
    <row r="10" spans="1:8" x14ac:dyDescent="0.3">
      <c r="A10" s="73" t="s">
        <v>87</v>
      </c>
      <c r="B10" s="74">
        <v>0</v>
      </c>
    </row>
    <row r="11" spans="1:8" x14ac:dyDescent="0.3">
      <c r="A11" s="70" t="s">
        <v>94</v>
      </c>
      <c r="B11" s="74">
        <f>D54</f>
        <v>0</v>
      </c>
      <c r="C11" s="3"/>
      <c r="D11" s="3"/>
    </row>
    <row r="12" spans="1:8" ht="43.2" x14ac:dyDescent="0.3">
      <c r="A12" s="75" t="s">
        <v>43</v>
      </c>
      <c r="B12" s="75" t="s">
        <v>88</v>
      </c>
      <c r="C12" s="75" t="s">
        <v>89</v>
      </c>
      <c r="D12" s="76" t="s">
        <v>157</v>
      </c>
      <c r="E12" s="90" t="s">
        <v>162</v>
      </c>
      <c r="F12" s="90" t="s">
        <v>56</v>
      </c>
      <c r="G12" s="90" t="s">
        <v>57</v>
      </c>
      <c r="H12" s="90" t="s">
        <v>90</v>
      </c>
    </row>
    <row r="13" spans="1:8" x14ac:dyDescent="0.3">
      <c r="A13" s="77">
        <v>1</v>
      </c>
      <c r="B13" s="77" t="s">
        <v>122</v>
      </c>
      <c r="C13" s="77"/>
      <c r="D13" s="190"/>
      <c r="E13" s="78"/>
      <c r="F13" s="78"/>
      <c r="G13" s="78"/>
      <c r="H13" s="78">
        <f>SUM(H14:H19)</f>
        <v>0</v>
      </c>
    </row>
    <row r="14" spans="1:8" x14ac:dyDescent="0.3">
      <c r="A14" s="184">
        <v>1.1000000000000001</v>
      </c>
      <c r="B14" s="182" t="s">
        <v>213</v>
      </c>
      <c r="C14" s="184" t="s">
        <v>59</v>
      </c>
      <c r="D14" s="79"/>
      <c r="E14" s="58"/>
      <c r="F14" s="58"/>
      <c r="G14" s="58"/>
      <c r="H14" s="58">
        <f>G14*D14</f>
        <v>0</v>
      </c>
    </row>
    <row r="15" spans="1:8" x14ac:dyDescent="0.3">
      <c r="A15" s="184">
        <v>1.2</v>
      </c>
      <c r="B15" s="182" t="s">
        <v>123</v>
      </c>
      <c r="C15" s="184" t="s">
        <v>59</v>
      </c>
      <c r="D15" s="79"/>
      <c r="E15" s="58"/>
      <c r="F15" s="58"/>
      <c r="G15" s="58"/>
      <c r="H15" s="58">
        <f t="shared" ref="H15:H19" si="0">G15*D15</f>
        <v>0</v>
      </c>
    </row>
    <row r="16" spans="1:8" x14ac:dyDescent="0.3">
      <c r="A16" s="184">
        <v>1.3</v>
      </c>
      <c r="B16" s="182" t="s">
        <v>214</v>
      </c>
      <c r="C16" s="184" t="s">
        <v>59</v>
      </c>
      <c r="D16" s="79"/>
      <c r="E16" s="58"/>
      <c r="F16" s="58"/>
      <c r="G16" s="58"/>
      <c r="H16" s="58">
        <f t="shared" si="0"/>
        <v>0</v>
      </c>
    </row>
    <row r="17" spans="1:9" x14ac:dyDescent="0.3">
      <c r="A17" s="184">
        <v>1.4</v>
      </c>
      <c r="B17" s="182" t="s">
        <v>124</v>
      </c>
      <c r="C17" s="184" t="s">
        <v>59</v>
      </c>
      <c r="D17" s="79"/>
      <c r="E17" s="58"/>
      <c r="F17" s="58"/>
      <c r="G17" s="58"/>
      <c r="H17" s="58">
        <f t="shared" si="0"/>
        <v>0</v>
      </c>
    </row>
    <row r="18" spans="1:9" x14ac:dyDescent="0.3">
      <c r="A18" s="184">
        <v>1.5</v>
      </c>
      <c r="B18" s="182" t="s">
        <v>235</v>
      </c>
      <c r="C18" s="184" t="s">
        <v>59</v>
      </c>
      <c r="D18" s="79"/>
      <c r="E18" s="58"/>
      <c r="F18" s="58"/>
      <c r="G18" s="58"/>
      <c r="H18" s="58">
        <f t="shared" si="0"/>
        <v>0</v>
      </c>
    </row>
    <row r="19" spans="1:9" x14ac:dyDescent="0.3">
      <c r="A19" s="184">
        <v>1.6</v>
      </c>
      <c r="B19" s="182" t="s">
        <v>125</v>
      </c>
      <c r="C19" s="184" t="s">
        <v>35</v>
      </c>
      <c r="D19" s="79"/>
      <c r="E19" s="58"/>
      <c r="F19" s="58"/>
      <c r="G19" s="58"/>
      <c r="H19" s="58">
        <f t="shared" si="0"/>
        <v>0</v>
      </c>
    </row>
    <row r="20" spans="1:9" x14ac:dyDescent="0.3">
      <c r="A20" s="77">
        <v>2</v>
      </c>
      <c r="B20" s="77" t="s">
        <v>91</v>
      </c>
      <c r="C20" s="77"/>
      <c r="D20" s="77"/>
      <c r="E20" s="78"/>
      <c r="F20" s="78"/>
      <c r="G20" s="78"/>
      <c r="H20" s="78">
        <f>SUM(H21:H35)</f>
        <v>0</v>
      </c>
    </row>
    <row r="21" spans="1:9" x14ac:dyDescent="0.3">
      <c r="A21" s="80">
        <v>2.1</v>
      </c>
      <c r="B21" s="182" t="s">
        <v>126</v>
      </c>
      <c r="C21" s="184" t="s">
        <v>36</v>
      </c>
      <c r="D21" s="79"/>
      <c r="E21" s="58"/>
      <c r="F21" s="58"/>
      <c r="G21" s="58"/>
      <c r="H21" s="58">
        <f t="shared" ref="H21:H35" si="1">G21*D21</f>
        <v>0</v>
      </c>
    </row>
    <row r="22" spans="1:9" x14ac:dyDescent="0.3">
      <c r="A22" s="68">
        <v>2.2000000000000002</v>
      </c>
      <c r="B22" s="182" t="s">
        <v>127</v>
      </c>
      <c r="C22" s="184" t="s">
        <v>36</v>
      </c>
      <c r="D22" s="79"/>
      <c r="E22" s="58"/>
      <c r="F22" s="58"/>
      <c r="G22" s="58"/>
      <c r="H22" s="58">
        <f t="shared" si="1"/>
        <v>0</v>
      </c>
      <c r="I22" s="71"/>
    </row>
    <row r="23" spans="1:9" x14ac:dyDescent="0.3">
      <c r="A23" s="80">
        <v>2.2999999999999998</v>
      </c>
      <c r="B23" s="182" t="s">
        <v>128</v>
      </c>
      <c r="C23" s="184" t="s">
        <v>59</v>
      </c>
      <c r="D23" s="79"/>
      <c r="E23" s="58"/>
      <c r="F23" s="58"/>
      <c r="G23" s="58"/>
      <c r="H23" s="58">
        <f t="shared" si="1"/>
        <v>0</v>
      </c>
      <c r="I23" s="71"/>
    </row>
    <row r="24" spans="1:9" x14ac:dyDescent="0.3">
      <c r="A24" s="68">
        <v>2.4</v>
      </c>
      <c r="B24" s="182" t="s">
        <v>129</v>
      </c>
      <c r="C24" s="184" t="s">
        <v>36</v>
      </c>
      <c r="D24" s="79"/>
      <c r="E24" s="58"/>
      <c r="F24" s="58"/>
      <c r="G24" s="58"/>
      <c r="H24" s="58">
        <f t="shared" si="1"/>
        <v>0</v>
      </c>
      <c r="I24" s="71"/>
    </row>
    <row r="25" spans="1:9" x14ac:dyDescent="0.3">
      <c r="A25" s="80">
        <v>2.5</v>
      </c>
      <c r="B25" s="182" t="s">
        <v>130</v>
      </c>
      <c r="C25" s="184" t="s">
        <v>36</v>
      </c>
      <c r="D25" s="79"/>
      <c r="E25" s="58"/>
      <c r="F25" s="58"/>
      <c r="G25" s="58"/>
      <c r="H25" s="58">
        <f t="shared" si="1"/>
        <v>0</v>
      </c>
    </row>
    <row r="26" spans="1:9" x14ac:dyDescent="0.3">
      <c r="A26" s="68">
        <v>2.6</v>
      </c>
      <c r="B26" s="182" t="s">
        <v>131</v>
      </c>
      <c r="C26" s="184" t="s">
        <v>59</v>
      </c>
      <c r="D26" s="79"/>
      <c r="E26" s="58"/>
      <c r="F26" s="58"/>
      <c r="G26" s="58"/>
      <c r="H26" s="58">
        <f t="shared" si="1"/>
        <v>0</v>
      </c>
    </row>
    <row r="27" spans="1:9" x14ac:dyDescent="0.3">
      <c r="A27" s="80">
        <v>2.7</v>
      </c>
      <c r="B27" s="182" t="s">
        <v>132</v>
      </c>
      <c r="C27" s="184" t="s">
        <v>36</v>
      </c>
      <c r="D27" s="79"/>
      <c r="E27" s="58"/>
      <c r="F27" s="58"/>
      <c r="G27" s="58"/>
      <c r="H27" s="58">
        <f t="shared" si="1"/>
        <v>0</v>
      </c>
    </row>
    <row r="28" spans="1:9" x14ac:dyDescent="0.3">
      <c r="A28" s="68">
        <v>2.8</v>
      </c>
      <c r="B28" s="182" t="s">
        <v>133</v>
      </c>
      <c r="C28" s="184" t="s">
        <v>36</v>
      </c>
      <c r="D28" s="79"/>
      <c r="E28" s="58"/>
      <c r="F28" s="58"/>
      <c r="G28" s="58"/>
      <c r="H28" s="58">
        <f t="shared" si="1"/>
        <v>0</v>
      </c>
    </row>
    <row r="29" spans="1:9" x14ac:dyDescent="0.3">
      <c r="A29" s="80">
        <v>2.9</v>
      </c>
      <c r="B29" s="182" t="s">
        <v>134</v>
      </c>
      <c r="C29" s="184" t="s">
        <v>59</v>
      </c>
      <c r="D29" s="79"/>
      <c r="E29" s="58"/>
      <c r="F29" s="58"/>
      <c r="G29" s="58"/>
      <c r="H29" s="58">
        <f t="shared" si="1"/>
        <v>0</v>
      </c>
    </row>
    <row r="30" spans="1:9" x14ac:dyDescent="0.3">
      <c r="A30" s="69">
        <v>2.1</v>
      </c>
      <c r="B30" s="182" t="s">
        <v>135</v>
      </c>
      <c r="C30" s="184" t="s">
        <v>36</v>
      </c>
      <c r="D30" s="79"/>
      <c r="E30" s="58"/>
      <c r="F30" s="58"/>
      <c r="G30" s="58"/>
      <c r="H30" s="58">
        <f t="shared" si="1"/>
        <v>0</v>
      </c>
    </row>
    <row r="31" spans="1:9" x14ac:dyDescent="0.3">
      <c r="A31" s="69">
        <v>2.11</v>
      </c>
      <c r="B31" s="182" t="s">
        <v>136</v>
      </c>
      <c r="C31" s="184" t="s">
        <v>36</v>
      </c>
      <c r="D31" s="79"/>
      <c r="E31" s="58"/>
      <c r="F31" s="58"/>
      <c r="G31" s="58"/>
      <c r="H31" s="58">
        <f t="shared" si="1"/>
        <v>0</v>
      </c>
    </row>
    <row r="32" spans="1:9" x14ac:dyDescent="0.3">
      <c r="A32" s="69">
        <v>2.12</v>
      </c>
      <c r="B32" s="182" t="s">
        <v>137</v>
      </c>
      <c r="C32" s="184" t="s">
        <v>36</v>
      </c>
      <c r="D32" s="79"/>
      <c r="E32" s="58"/>
      <c r="F32" s="58"/>
      <c r="G32" s="58"/>
      <c r="H32" s="58">
        <f t="shared" si="1"/>
        <v>0</v>
      </c>
    </row>
    <row r="33" spans="1:10" x14ac:dyDescent="0.3">
      <c r="A33" s="69">
        <v>2.13</v>
      </c>
      <c r="B33" s="182" t="s">
        <v>138</v>
      </c>
      <c r="C33" s="184" t="s">
        <v>36</v>
      </c>
      <c r="D33" s="79"/>
      <c r="E33" s="58"/>
      <c r="F33" s="58"/>
      <c r="G33" s="58"/>
      <c r="H33" s="58">
        <f t="shared" si="1"/>
        <v>0</v>
      </c>
    </row>
    <row r="34" spans="1:10" x14ac:dyDescent="0.3">
      <c r="A34" s="69">
        <v>2.14</v>
      </c>
      <c r="B34" s="182" t="s">
        <v>121</v>
      </c>
      <c r="C34" s="184" t="s">
        <v>36</v>
      </c>
      <c r="D34" s="79"/>
      <c r="E34" s="58"/>
      <c r="F34" s="58"/>
      <c r="G34" s="58"/>
      <c r="H34" s="58">
        <f t="shared" si="1"/>
        <v>0</v>
      </c>
    </row>
    <row r="35" spans="1:10" x14ac:dyDescent="0.3">
      <c r="A35" s="69">
        <v>2.15</v>
      </c>
      <c r="B35" s="182" t="s">
        <v>139</v>
      </c>
      <c r="C35" s="184" t="s">
        <v>36</v>
      </c>
      <c r="D35" s="79"/>
      <c r="E35" s="58"/>
      <c r="F35" s="58"/>
      <c r="G35" s="58"/>
      <c r="H35" s="58">
        <f t="shared" si="1"/>
        <v>0</v>
      </c>
    </row>
    <row r="36" spans="1:10" x14ac:dyDescent="0.3">
      <c r="A36" s="77">
        <v>3</v>
      </c>
      <c r="B36" s="77" t="s">
        <v>140</v>
      </c>
      <c r="C36" s="77"/>
      <c r="D36" s="77"/>
      <c r="E36" s="78"/>
      <c r="F36" s="78"/>
      <c r="G36" s="78"/>
      <c r="H36" s="78">
        <f>SUM(H37:H43)</f>
        <v>0</v>
      </c>
    </row>
    <row r="37" spans="1:10" x14ac:dyDescent="0.3">
      <c r="A37" s="80">
        <v>3.1</v>
      </c>
      <c r="B37" s="182" t="s">
        <v>141</v>
      </c>
      <c r="C37" s="184" t="s">
        <v>59</v>
      </c>
      <c r="D37" s="79"/>
      <c r="E37" s="58"/>
      <c r="F37" s="58"/>
      <c r="G37" s="58"/>
      <c r="H37" s="58">
        <f t="shared" ref="H37:H43" si="2">G37*D37</f>
        <v>0</v>
      </c>
    </row>
    <row r="38" spans="1:10" x14ac:dyDescent="0.3">
      <c r="A38" s="80">
        <v>3.2</v>
      </c>
      <c r="B38" s="182" t="s">
        <v>142</v>
      </c>
      <c r="C38" s="184" t="s">
        <v>59</v>
      </c>
      <c r="D38" s="79"/>
      <c r="E38" s="58"/>
      <c r="F38" s="58"/>
      <c r="G38" s="58"/>
      <c r="H38" s="58">
        <f t="shared" si="2"/>
        <v>0</v>
      </c>
      <c r="J38" s="72"/>
    </row>
    <row r="39" spans="1:10" x14ac:dyDescent="0.3">
      <c r="A39" s="80">
        <v>3.3</v>
      </c>
      <c r="B39" s="182" t="s">
        <v>143</v>
      </c>
      <c r="C39" s="184" t="s">
        <v>59</v>
      </c>
      <c r="D39" s="79"/>
      <c r="E39" s="58"/>
      <c r="F39" s="58"/>
      <c r="G39" s="58"/>
      <c r="H39" s="58">
        <f t="shared" si="2"/>
        <v>0</v>
      </c>
    </row>
    <row r="40" spans="1:10" x14ac:dyDescent="0.3">
      <c r="A40" s="80">
        <v>3.4</v>
      </c>
      <c r="B40" s="182" t="s">
        <v>144</v>
      </c>
      <c r="C40" s="184" t="s">
        <v>59</v>
      </c>
      <c r="D40" s="79"/>
      <c r="E40" s="58"/>
      <c r="F40" s="58"/>
      <c r="G40" s="58"/>
      <c r="H40" s="58">
        <f t="shared" si="2"/>
        <v>0</v>
      </c>
      <c r="I40" s="71"/>
    </row>
    <row r="41" spans="1:10" x14ac:dyDescent="0.3">
      <c r="A41" s="80">
        <v>3.5</v>
      </c>
      <c r="B41" s="182" t="s">
        <v>145</v>
      </c>
      <c r="C41" s="184" t="s">
        <v>59</v>
      </c>
      <c r="D41" s="79"/>
      <c r="E41" s="58"/>
      <c r="F41" s="58"/>
      <c r="G41" s="58"/>
      <c r="H41" s="58">
        <f t="shared" si="2"/>
        <v>0</v>
      </c>
      <c r="I41" s="71"/>
    </row>
    <row r="42" spans="1:10" x14ac:dyDescent="0.3">
      <c r="A42" s="80">
        <v>3.6</v>
      </c>
      <c r="B42" s="182" t="s">
        <v>146</v>
      </c>
      <c r="C42" s="184" t="s">
        <v>59</v>
      </c>
      <c r="D42" s="79"/>
      <c r="E42" s="58"/>
      <c r="F42" s="58"/>
      <c r="G42" s="58"/>
      <c r="H42" s="58">
        <f t="shared" si="2"/>
        <v>0</v>
      </c>
    </row>
    <row r="43" spans="1:10" x14ac:dyDescent="0.3">
      <c r="A43" s="80">
        <v>3.7</v>
      </c>
      <c r="B43" s="185" t="s">
        <v>147</v>
      </c>
      <c r="C43" s="184" t="s">
        <v>59</v>
      </c>
      <c r="D43" s="79"/>
      <c r="E43" s="58"/>
      <c r="F43" s="58"/>
      <c r="G43" s="58"/>
      <c r="H43" s="58">
        <f t="shared" si="2"/>
        <v>0</v>
      </c>
    </row>
    <row r="44" spans="1:10" x14ac:dyDescent="0.3">
      <c r="A44" s="77">
        <v>4</v>
      </c>
      <c r="B44" s="77" t="s">
        <v>236</v>
      </c>
      <c r="C44" s="77"/>
      <c r="D44" s="77"/>
      <c r="E44" s="78"/>
      <c r="F44" s="78"/>
      <c r="G44" s="78"/>
      <c r="H44" s="78">
        <f>SUM(H45:H50)</f>
        <v>0</v>
      </c>
    </row>
    <row r="45" spans="1:10" x14ac:dyDescent="0.3">
      <c r="A45" s="184">
        <v>4.0999999999999996</v>
      </c>
      <c r="B45" s="182" t="s">
        <v>148</v>
      </c>
      <c r="C45" s="184" t="s">
        <v>59</v>
      </c>
      <c r="D45" s="79"/>
      <c r="E45" s="58"/>
      <c r="F45" s="58"/>
      <c r="G45" s="58"/>
      <c r="H45" s="58">
        <f t="shared" ref="H45:H50" si="3">G45*D45</f>
        <v>0</v>
      </c>
    </row>
    <row r="46" spans="1:10" x14ac:dyDescent="0.3">
      <c r="A46" s="184">
        <v>4.2</v>
      </c>
      <c r="B46" s="182" t="s">
        <v>149</v>
      </c>
      <c r="C46" s="184" t="s">
        <v>59</v>
      </c>
      <c r="D46" s="79"/>
      <c r="E46" s="58"/>
      <c r="F46" s="58"/>
      <c r="G46" s="58"/>
      <c r="H46" s="58">
        <f t="shared" si="3"/>
        <v>0</v>
      </c>
    </row>
    <row r="47" spans="1:10" x14ac:dyDescent="0.3">
      <c r="A47" s="184">
        <v>0</v>
      </c>
      <c r="B47" s="182" t="s">
        <v>150</v>
      </c>
      <c r="C47" s="184" t="s">
        <v>59</v>
      </c>
      <c r="D47" s="79"/>
      <c r="E47" s="58"/>
      <c r="F47" s="58"/>
      <c r="G47" s="58"/>
      <c r="H47" s="58">
        <f t="shared" si="3"/>
        <v>0</v>
      </c>
    </row>
    <row r="48" spans="1:10" x14ac:dyDescent="0.3">
      <c r="A48" s="184">
        <v>4.4000000000000004</v>
      </c>
      <c r="B48" s="182" t="s">
        <v>151</v>
      </c>
      <c r="C48" s="184" t="s">
        <v>59</v>
      </c>
      <c r="D48" s="79"/>
      <c r="E48" s="58"/>
      <c r="F48" s="58"/>
      <c r="G48" s="58"/>
      <c r="H48" s="58">
        <f t="shared" si="3"/>
        <v>0</v>
      </c>
    </row>
    <row r="49" spans="1:10" x14ac:dyDescent="0.3">
      <c r="A49" s="184">
        <v>4.5</v>
      </c>
      <c r="B49" s="182" t="s">
        <v>152</v>
      </c>
      <c r="C49" s="184" t="s">
        <v>59</v>
      </c>
      <c r="D49" s="79"/>
      <c r="E49" s="58"/>
      <c r="F49" s="58"/>
      <c r="G49" s="58"/>
      <c r="H49" s="58">
        <f t="shared" si="3"/>
        <v>0</v>
      </c>
    </row>
    <row r="50" spans="1:10" x14ac:dyDescent="0.3">
      <c r="A50" s="184">
        <v>4.5999999999999996</v>
      </c>
      <c r="B50" s="182" t="s">
        <v>153</v>
      </c>
      <c r="C50" s="184" t="s">
        <v>59</v>
      </c>
      <c r="D50" s="79"/>
      <c r="E50" s="58"/>
      <c r="F50" s="58"/>
      <c r="G50" s="58"/>
      <c r="H50" s="58">
        <f t="shared" si="3"/>
        <v>0</v>
      </c>
    </row>
    <row r="51" spans="1:10" x14ac:dyDescent="0.3">
      <c r="A51" s="77">
        <v>5</v>
      </c>
      <c r="B51" s="77" t="s">
        <v>248</v>
      </c>
      <c r="C51" s="77"/>
      <c r="D51" s="77"/>
      <c r="E51" s="78"/>
      <c r="F51" s="78"/>
      <c r="G51" s="78"/>
      <c r="H51" s="78">
        <f>H52</f>
        <v>0</v>
      </c>
    </row>
    <row r="52" spans="1:10" x14ac:dyDescent="0.3">
      <c r="A52" s="184">
        <v>5.0999999999999996</v>
      </c>
      <c r="B52" s="182" t="s">
        <v>164</v>
      </c>
      <c r="C52" s="186" t="s">
        <v>156</v>
      </c>
      <c r="D52" s="184"/>
      <c r="E52" s="95"/>
      <c r="F52" s="58"/>
      <c r="G52" s="95"/>
      <c r="H52" s="58">
        <f>$G$52*(H13+H20+H36+H44)</f>
        <v>0</v>
      </c>
    </row>
    <row r="53" spans="1:10" x14ac:dyDescent="0.3">
      <c r="A53" s="77">
        <v>6</v>
      </c>
      <c r="B53" s="77" t="s">
        <v>158</v>
      </c>
      <c r="C53" s="77"/>
      <c r="D53" s="77"/>
      <c r="E53" s="78"/>
      <c r="F53" s="78"/>
      <c r="G53" s="78"/>
      <c r="H53" s="78">
        <f>SUM(H54:H58)</f>
        <v>0</v>
      </c>
    </row>
    <row r="54" spans="1:10" x14ac:dyDescent="0.3">
      <c r="A54" s="184">
        <v>6.1</v>
      </c>
      <c r="B54" s="182" t="s">
        <v>92</v>
      </c>
      <c r="C54" s="184" t="s">
        <v>35</v>
      </c>
      <c r="D54" s="79"/>
      <c r="E54" s="58"/>
      <c r="F54" s="58"/>
      <c r="G54" s="58"/>
      <c r="H54" s="58">
        <f t="shared" ref="H54:H58" si="4">G54*D54</f>
        <v>0</v>
      </c>
    </row>
    <row r="55" spans="1:10" x14ac:dyDescent="0.3">
      <c r="A55" s="184">
        <v>6.2</v>
      </c>
      <c r="B55" s="182" t="s">
        <v>154</v>
      </c>
      <c r="C55" s="184" t="s">
        <v>35</v>
      </c>
      <c r="D55" s="79"/>
      <c r="E55" s="58"/>
      <c r="F55" s="58"/>
      <c r="G55" s="58"/>
      <c r="H55" s="58">
        <f t="shared" si="4"/>
        <v>0</v>
      </c>
      <c r="J55" s="72"/>
    </row>
    <row r="56" spans="1:10" x14ac:dyDescent="0.3">
      <c r="A56" s="184">
        <v>6.3</v>
      </c>
      <c r="B56" s="182" t="s">
        <v>155</v>
      </c>
      <c r="C56" s="184" t="s">
        <v>59</v>
      </c>
      <c r="D56" s="79"/>
      <c r="E56" s="58"/>
      <c r="F56" s="58"/>
      <c r="G56" s="58"/>
      <c r="H56" s="58">
        <f t="shared" si="4"/>
        <v>0</v>
      </c>
    </row>
    <row r="57" spans="1:10" x14ac:dyDescent="0.3">
      <c r="A57" s="184">
        <v>6.4</v>
      </c>
      <c r="B57" s="182" t="s">
        <v>249</v>
      </c>
      <c r="C57" s="184" t="s">
        <v>35</v>
      </c>
      <c r="D57" s="79"/>
      <c r="E57" s="58"/>
      <c r="F57" s="58"/>
      <c r="G57" s="58"/>
      <c r="H57" s="58">
        <f t="shared" si="4"/>
        <v>0</v>
      </c>
      <c r="J57" s="72"/>
    </row>
    <row r="58" spans="1:10" x14ac:dyDescent="0.3">
      <c r="A58" s="184">
        <v>6.5</v>
      </c>
      <c r="B58" s="182" t="s">
        <v>250</v>
      </c>
      <c r="C58" s="184" t="s">
        <v>59</v>
      </c>
      <c r="D58" s="79"/>
      <c r="E58" s="58"/>
      <c r="F58" s="58"/>
      <c r="G58" s="58"/>
      <c r="H58" s="58">
        <f t="shared" si="4"/>
        <v>0</v>
      </c>
    </row>
    <row r="59" spans="1:10" x14ac:dyDescent="0.3">
      <c r="A59" s="77">
        <v>7</v>
      </c>
      <c r="B59" s="77" t="s">
        <v>159</v>
      </c>
      <c r="C59" s="77"/>
      <c r="D59" s="77"/>
      <c r="E59" s="78"/>
      <c r="F59" s="78"/>
      <c r="G59" s="78"/>
      <c r="H59" s="78">
        <f>H13+H20+H36+H51+H44+H53</f>
        <v>0</v>
      </c>
    </row>
    <row r="60" spans="1:10" ht="15" thickBot="1" x14ac:dyDescent="0.35">
      <c r="C60" s="3"/>
      <c r="D60" s="3"/>
    </row>
    <row r="61" spans="1:10" ht="15" thickBot="1" x14ac:dyDescent="0.35">
      <c r="A61" s="81">
        <v>8</v>
      </c>
      <c r="B61" s="70" t="s">
        <v>64</v>
      </c>
      <c r="C61" s="215" t="s">
        <v>65</v>
      </c>
      <c r="D61" s="216"/>
      <c r="E61" s="216"/>
      <c r="F61" s="216"/>
      <c r="G61" s="216"/>
      <c r="H61" s="217"/>
    </row>
    <row r="62" spans="1:10" ht="43.2" x14ac:dyDescent="0.3">
      <c r="A62" s="81"/>
      <c r="B62" s="82" t="s">
        <v>93</v>
      </c>
      <c r="C62" s="83"/>
      <c r="D62" s="83"/>
      <c r="E62" s="91"/>
      <c r="F62" s="91"/>
      <c r="G62" s="92"/>
      <c r="H62" s="91"/>
    </row>
    <row r="63" spans="1:10" ht="15" thickBot="1" x14ac:dyDescent="0.35">
      <c r="A63" s="81">
        <v>9</v>
      </c>
      <c r="B63" s="70" t="s">
        <v>246</v>
      </c>
      <c r="C63" s="83"/>
      <c r="D63" s="83"/>
      <c r="E63" s="91"/>
      <c r="F63" s="91"/>
      <c r="G63" s="92"/>
      <c r="H63" s="91"/>
    </row>
    <row r="64" spans="1:10" ht="87" thickBot="1" x14ac:dyDescent="0.35">
      <c r="A64" s="83"/>
      <c r="B64" s="2" t="s">
        <v>100</v>
      </c>
      <c r="C64" s="218" t="s">
        <v>66</v>
      </c>
      <c r="D64" s="219"/>
      <c r="E64" s="219"/>
      <c r="F64" s="219"/>
      <c r="G64" s="219"/>
      <c r="H64" s="220"/>
    </row>
    <row r="65" spans="1:8" ht="14.4" customHeight="1" x14ac:dyDescent="0.3">
      <c r="B65" s="84"/>
      <c r="C65" s="74"/>
      <c r="D65" s="74"/>
      <c r="E65" s="93"/>
      <c r="F65" s="93"/>
      <c r="G65" s="93"/>
      <c r="H65" s="93"/>
    </row>
    <row r="66" spans="1:8" ht="14.4" customHeight="1" x14ac:dyDescent="0.3">
      <c r="A66" s="85" t="s">
        <v>50</v>
      </c>
      <c r="B66" s="221" t="s">
        <v>111</v>
      </c>
      <c r="C66" s="221"/>
      <c r="D66" s="221"/>
      <c r="E66" s="221"/>
      <c r="F66" s="221"/>
      <c r="G66" s="221"/>
      <c r="H66" s="221"/>
    </row>
    <row r="67" spans="1:8" ht="34.200000000000003" customHeight="1" x14ac:dyDescent="0.3">
      <c r="A67" s="85" t="s">
        <v>51</v>
      </c>
      <c r="B67" s="221" t="s">
        <v>102</v>
      </c>
      <c r="C67" s="221"/>
      <c r="D67" s="221"/>
      <c r="E67" s="221"/>
      <c r="F67" s="221"/>
      <c r="G67" s="221"/>
      <c r="H67" s="221"/>
    </row>
    <row r="68" spans="1:8" x14ac:dyDescent="0.3">
      <c r="A68" s="85" t="s">
        <v>160</v>
      </c>
      <c r="B68" s="222" t="s">
        <v>161</v>
      </c>
      <c r="C68" s="222"/>
      <c r="D68" s="222"/>
      <c r="E68" s="222"/>
      <c r="F68" s="222"/>
      <c r="G68" s="222"/>
      <c r="H68" s="222"/>
    </row>
    <row r="69" spans="1:8" x14ac:dyDescent="0.3">
      <c r="A69" s="85" t="s">
        <v>163</v>
      </c>
      <c r="B69" t="s">
        <v>237</v>
      </c>
    </row>
    <row r="71" spans="1:8" x14ac:dyDescent="0.3">
      <c r="A71" s="70" t="s">
        <v>67</v>
      </c>
    </row>
    <row r="73" spans="1:8" x14ac:dyDescent="0.3">
      <c r="A73" t="s">
        <v>68</v>
      </c>
    </row>
    <row r="75" spans="1:8" x14ac:dyDescent="0.3">
      <c r="A75" t="s">
        <v>69</v>
      </c>
    </row>
    <row r="78" spans="1:8" x14ac:dyDescent="0.3">
      <c r="A78" s="70" t="s">
        <v>70</v>
      </c>
      <c r="C78" s="70" t="s">
        <v>70</v>
      </c>
    </row>
    <row r="80" spans="1:8" x14ac:dyDescent="0.3">
      <c r="A80" t="s">
        <v>68</v>
      </c>
      <c r="C80" t="s">
        <v>68</v>
      </c>
    </row>
    <row r="83" spans="1:3" x14ac:dyDescent="0.3">
      <c r="A83" t="s">
        <v>69</v>
      </c>
      <c r="C83" t="s">
        <v>69</v>
      </c>
    </row>
  </sheetData>
  <mergeCells count="5">
    <mergeCell ref="C61:H61"/>
    <mergeCell ref="C64:H64"/>
    <mergeCell ref="B66:H66"/>
    <mergeCell ref="B67:H67"/>
    <mergeCell ref="B68:H68"/>
  </mergeCells>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C2FB5-F884-44AF-89E8-B9BBD141DE4F}">
  <sheetPr>
    <pageSetUpPr fitToPage="1"/>
  </sheetPr>
  <dimension ref="A1:AC110"/>
  <sheetViews>
    <sheetView topLeftCell="A69" zoomScaleNormal="100" workbookViewId="0">
      <selection activeCell="D85" sqref="D85"/>
    </sheetView>
  </sheetViews>
  <sheetFormatPr defaultColWidth="8.88671875" defaultRowHeight="14.4" x14ac:dyDescent="0.3"/>
  <cols>
    <col min="1" max="1" width="18.33203125" style="145" customWidth="1"/>
    <col min="2" max="2" width="86.5546875" customWidth="1"/>
    <col min="3" max="3" width="6" bestFit="1" customWidth="1"/>
    <col min="4" max="4" width="11.6640625" customWidth="1"/>
    <col min="5" max="5" width="11.6640625" style="88" customWidth="1"/>
    <col min="6" max="6" width="12.109375" style="88" customWidth="1"/>
    <col min="7" max="7" width="11.33203125" style="88" customWidth="1"/>
    <col min="8" max="8" width="10.88671875" style="88" customWidth="1"/>
    <col min="9" max="9" width="25.77734375" style="99" bestFit="1" customWidth="1"/>
    <col min="10" max="10" width="27.33203125" style="88" bestFit="1" customWidth="1"/>
    <col min="11" max="11" width="45.88671875" bestFit="1" customWidth="1"/>
    <col min="13" max="15" width="0" hidden="1" customWidth="1"/>
    <col min="16" max="16" width="8.88671875" style="98"/>
    <col min="17" max="17" width="21" bestFit="1" customWidth="1"/>
    <col min="18" max="18" width="11.6640625" style="88" bestFit="1" customWidth="1"/>
    <col min="28" max="28" width="9.33203125" bestFit="1" customWidth="1"/>
    <col min="29" max="29" width="10.109375" bestFit="1" customWidth="1"/>
  </cols>
  <sheetData>
    <row r="1" spans="1:8" x14ac:dyDescent="0.3">
      <c r="G1" s="98"/>
      <c r="H1" s="89" t="s">
        <v>96</v>
      </c>
    </row>
    <row r="2" spans="1:8" x14ac:dyDescent="0.3">
      <c r="A2" s="146" t="s">
        <v>14</v>
      </c>
      <c r="B2" s="25" t="str">
        <f>A_Centralizarelucrari!D5</f>
        <v>Giurgiu</v>
      </c>
    </row>
    <row r="3" spans="1:8" x14ac:dyDescent="0.3">
      <c r="A3" s="146" t="s">
        <v>15</v>
      </c>
      <c r="B3" s="25" t="str">
        <f>A_Centralizarelucrari!D6</f>
        <v xml:space="preserve">Adunatii Copaceni </v>
      </c>
    </row>
    <row r="4" spans="1:8" x14ac:dyDescent="0.3">
      <c r="A4" s="146" t="s">
        <v>16</v>
      </c>
      <c r="B4" s="25" t="str">
        <f>A_Centralizarelucrari!D7</f>
        <v>MEGA_GR_2025_056</v>
      </c>
    </row>
    <row r="5" spans="1:8" x14ac:dyDescent="0.3">
      <c r="A5" s="146" t="s">
        <v>17</v>
      </c>
      <c r="B5" s="67">
        <f>A_Centralizarelucrari!D8</f>
        <v>45810</v>
      </c>
    </row>
    <row r="6" spans="1:8" ht="28.8" x14ac:dyDescent="0.3">
      <c r="A6" s="147" t="s">
        <v>18</v>
      </c>
      <c r="B6" s="67">
        <f>A_Centralizarelucrari!D9</f>
        <v>45842</v>
      </c>
    </row>
    <row r="8" spans="1:8" x14ac:dyDescent="0.3">
      <c r="A8" s="146" t="s">
        <v>49</v>
      </c>
      <c r="F8" s="167"/>
    </row>
    <row r="9" spans="1:8" ht="51.75" customHeight="1" x14ac:dyDescent="0.3">
      <c r="A9" s="148" t="s">
        <v>43</v>
      </c>
      <c r="B9" s="100" t="s">
        <v>32</v>
      </c>
      <c r="C9" s="101" t="s">
        <v>33</v>
      </c>
      <c r="D9" s="102" t="s">
        <v>34</v>
      </c>
      <c r="E9" s="103" t="s">
        <v>114</v>
      </c>
      <c r="F9" s="168" t="s">
        <v>56</v>
      </c>
      <c r="G9" s="103" t="s">
        <v>57</v>
      </c>
      <c r="H9" s="103" t="s">
        <v>52</v>
      </c>
    </row>
    <row r="10" spans="1:8" x14ac:dyDescent="0.3">
      <c r="A10" s="149"/>
      <c r="B10" s="105" t="s">
        <v>107</v>
      </c>
      <c r="C10" s="104"/>
      <c r="D10" s="104"/>
      <c r="E10" s="106"/>
      <c r="F10" s="169">
        <f>F11+F17+F16</f>
        <v>10017.142857142857</v>
      </c>
      <c r="G10" s="107"/>
      <c r="H10" s="169">
        <f>H11+H17+H16</f>
        <v>0</v>
      </c>
    </row>
    <row r="11" spans="1:8" ht="16.5" customHeight="1" x14ac:dyDescent="0.3">
      <c r="A11" s="150" t="s">
        <v>238</v>
      </c>
      <c r="B11" s="139" t="s">
        <v>60</v>
      </c>
      <c r="C11" s="140" t="s">
        <v>35</v>
      </c>
      <c r="D11" s="136">
        <f>Centralizator!K9</f>
        <v>20</v>
      </c>
      <c r="E11" s="137"/>
      <c r="F11" s="138">
        <f>SUM(F12:F15)</f>
        <v>8019.0476190476193</v>
      </c>
      <c r="G11" s="138"/>
      <c r="H11" s="138">
        <f>SUM(H12:H15)</f>
        <v>0</v>
      </c>
    </row>
    <row r="12" spans="1:8" x14ac:dyDescent="0.3">
      <c r="A12" s="151" t="s">
        <v>238</v>
      </c>
      <c r="B12" s="96" t="s">
        <v>58</v>
      </c>
      <c r="C12" s="108" t="s">
        <v>35</v>
      </c>
      <c r="D12" s="109">
        <v>19</v>
      </c>
      <c r="E12" s="110">
        <v>400.95238095238096</v>
      </c>
      <c r="F12" s="113">
        <f>E12*D12</f>
        <v>7618.0952380952385</v>
      </c>
      <c r="G12" s="111"/>
      <c r="H12" s="111">
        <f t="shared" ref="H12:H17" si="0">G12*D12</f>
        <v>0</v>
      </c>
    </row>
    <row r="13" spans="1:8" x14ac:dyDescent="0.3">
      <c r="A13" s="151" t="s">
        <v>239</v>
      </c>
      <c r="B13" s="96" t="s">
        <v>82</v>
      </c>
      <c r="C13" s="108" t="s">
        <v>35</v>
      </c>
      <c r="D13" s="109">
        <v>0</v>
      </c>
      <c r="E13" s="110">
        <v>400.95238095238096</v>
      </c>
      <c r="F13" s="113">
        <f t="shared" ref="F13:F15" si="1">E13*D13</f>
        <v>0</v>
      </c>
      <c r="G13" s="111"/>
      <c r="H13" s="111">
        <f t="shared" si="0"/>
        <v>0</v>
      </c>
    </row>
    <row r="14" spans="1:8" x14ac:dyDescent="0.3">
      <c r="A14" s="151" t="s">
        <v>240</v>
      </c>
      <c r="B14" s="96" t="s">
        <v>85</v>
      </c>
      <c r="C14" s="108" t="s">
        <v>35</v>
      </c>
      <c r="D14" s="109">
        <v>1</v>
      </c>
      <c r="E14" s="110">
        <v>400.95238095238096</v>
      </c>
      <c r="F14" s="113">
        <f t="shared" si="1"/>
        <v>400.95238095238096</v>
      </c>
      <c r="G14" s="111"/>
      <c r="H14" s="111">
        <f t="shared" si="0"/>
        <v>0</v>
      </c>
    </row>
    <row r="15" spans="1:8" x14ac:dyDescent="0.3">
      <c r="A15" s="151" t="s">
        <v>241</v>
      </c>
      <c r="B15" s="96" t="s">
        <v>81</v>
      </c>
      <c r="C15" s="108" t="s">
        <v>35</v>
      </c>
      <c r="D15" s="109">
        <v>0</v>
      </c>
      <c r="E15" s="110">
        <v>400.95238095238096</v>
      </c>
      <c r="F15" s="113">
        <f t="shared" si="1"/>
        <v>0</v>
      </c>
      <c r="G15" s="111"/>
      <c r="H15" s="111">
        <f t="shared" si="0"/>
        <v>0</v>
      </c>
    </row>
    <row r="16" spans="1:8" x14ac:dyDescent="0.3">
      <c r="A16" s="150" t="s">
        <v>239</v>
      </c>
      <c r="B16" s="134" t="s">
        <v>247</v>
      </c>
      <c r="C16" s="140" t="s">
        <v>35</v>
      </c>
      <c r="D16" s="136">
        <f>D11</f>
        <v>20</v>
      </c>
      <c r="E16" s="142">
        <v>61.904761904761905</v>
      </c>
      <c r="F16" s="138">
        <f>E16*D16</f>
        <v>1238.0952380952381</v>
      </c>
      <c r="G16" s="143"/>
      <c r="H16" s="138">
        <f t="shared" si="0"/>
        <v>0</v>
      </c>
    </row>
    <row r="17" spans="1:18" ht="28.8" x14ac:dyDescent="0.3">
      <c r="A17" s="150">
        <v>2</v>
      </c>
      <c r="B17" s="141" t="s">
        <v>166</v>
      </c>
      <c r="C17" s="140" t="s">
        <v>35</v>
      </c>
      <c r="D17" s="136">
        <f>D12+D13</f>
        <v>19</v>
      </c>
      <c r="E17" s="142">
        <v>40</v>
      </c>
      <c r="F17" s="138">
        <f>E17*D17</f>
        <v>760</v>
      </c>
      <c r="G17" s="143"/>
      <c r="H17" s="138">
        <f t="shared" si="0"/>
        <v>0</v>
      </c>
    </row>
    <row r="18" spans="1:18" s="70" customFormat="1" x14ac:dyDescent="0.3">
      <c r="A18" s="170"/>
      <c r="B18" s="105" t="s">
        <v>108</v>
      </c>
      <c r="C18" s="171"/>
      <c r="D18" s="172"/>
      <c r="E18" s="173"/>
      <c r="F18" s="169">
        <f>F19+F33+F35+F40+F44+F48+F62</f>
        <v>49919.340262228565</v>
      </c>
      <c r="G18" s="169"/>
      <c r="H18" s="169">
        <f>H19+H33+H35+H40+H44+H48+H62</f>
        <v>-12103.619047619046</v>
      </c>
      <c r="I18" s="174"/>
      <c r="J18" s="98"/>
      <c r="P18" s="98"/>
      <c r="R18" s="98"/>
    </row>
    <row r="19" spans="1:18" s="70" customFormat="1" x14ac:dyDescent="0.3">
      <c r="A19" s="153">
        <v>3</v>
      </c>
      <c r="B19" s="134" t="s">
        <v>208</v>
      </c>
      <c r="C19" s="135" t="s">
        <v>35</v>
      </c>
      <c r="D19" s="136">
        <f>SUM(D20:D32)</f>
        <v>19</v>
      </c>
      <c r="E19" s="137"/>
      <c r="F19" s="138">
        <f>SUM(F20:F32)</f>
        <v>1192.0816907999999</v>
      </c>
      <c r="G19" s="138"/>
      <c r="H19" s="138">
        <f>SUM(H20:H32)</f>
        <v>0</v>
      </c>
      <c r="I19" s="112"/>
      <c r="J19" s="98"/>
      <c r="P19" s="98"/>
      <c r="R19" s="98"/>
    </row>
    <row r="20" spans="1:18" x14ac:dyDescent="0.3">
      <c r="A20" s="151">
        <v>3.1</v>
      </c>
      <c r="B20" s="96" t="s">
        <v>210</v>
      </c>
      <c r="C20" s="108" t="s">
        <v>35</v>
      </c>
      <c r="D20" s="109">
        <v>0</v>
      </c>
      <c r="E20" s="110">
        <v>0</v>
      </c>
      <c r="F20" s="113">
        <f t="shared" ref="F20" si="2">E20*D20</f>
        <v>0</v>
      </c>
      <c r="G20" s="111">
        <v>0</v>
      </c>
      <c r="H20" s="111">
        <f t="shared" ref="H20:H22" si="3">G20*D20</f>
        <v>0</v>
      </c>
    </row>
    <row r="21" spans="1:18" x14ac:dyDescent="0.3">
      <c r="A21" s="151">
        <v>3.2</v>
      </c>
      <c r="B21" s="96" t="s">
        <v>115</v>
      </c>
      <c r="C21" s="108" t="s">
        <v>35</v>
      </c>
      <c r="D21" s="109">
        <v>0</v>
      </c>
      <c r="E21" s="110">
        <v>6.3498864000000079</v>
      </c>
      <c r="F21" s="113">
        <f>E21*D21</f>
        <v>0</v>
      </c>
      <c r="G21" s="111"/>
      <c r="H21" s="111">
        <f t="shared" ref="H21" si="4">G21*D21</f>
        <v>0</v>
      </c>
    </row>
    <row r="22" spans="1:18" x14ac:dyDescent="0.3">
      <c r="A22" s="151">
        <v>3.3</v>
      </c>
      <c r="B22" s="96" t="s">
        <v>165</v>
      </c>
      <c r="C22" s="108" t="s">
        <v>35</v>
      </c>
      <c r="D22" s="109">
        <v>10</v>
      </c>
      <c r="E22" s="110">
        <v>0</v>
      </c>
      <c r="F22" s="113">
        <f t="shared" ref="F22:F32" si="5">E22*D22</f>
        <v>0</v>
      </c>
      <c r="G22" s="111">
        <v>0</v>
      </c>
      <c r="H22" s="111">
        <f t="shared" si="3"/>
        <v>0</v>
      </c>
    </row>
    <row r="23" spans="1:18" x14ac:dyDescent="0.3">
      <c r="A23" s="151">
        <v>3.4</v>
      </c>
      <c r="B23" s="96" t="s">
        <v>73</v>
      </c>
      <c r="C23" s="108" t="s">
        <v>35</v>
      </c>
      <c r="D23" s="109">
        <v>0</v>
      </c>
      <c r="E23" s="110">
        <v>14.232503999999992</v>
      </c>
      <c r="F23" s="113">
        <f t="shared" si="5"/>
        <v>0</v>
      </c>
      <c r="G23" s="111"/>
      <c r="H23" s="111">
        <f>G23*D23</f>
        <v>0</v>
      </c>
    </row>
    <row r="24" spans="1:18" x14ac:dyDescent="0.3">
      <c r="A24" s="151">
        <v>3.5</v>
      </c>
      <c r="B24" s="96" t="s">
        <v>71</v>
      </c>
      <c r="C24" s="108" t="s">
        <v>35</v>
      </c>
      <c r="D24" s="109">
        <v>3</v>
      </c>
      <c r="E24" s="110">
        <v>17.790629999999997</v>
      </c>
      <c r="F24" s="113">
        <f t="shared" si="5"/>
        <v>53.371889999999993</v>
      </c>
      <c r="G24" s="111"/>
      <c r="H24" s="111">
        <f t="shared" ref="H24:H34" si="6">G24*D24</f>
        <v>0</v>
      </c>
    </row>
    <row r="25" spans="1:18" x14ac:dyDescent="0.3">
      <c r="A25" s="151">
        <v>3.6</v>
      </c>
      <c r="B25" s="96" t="s">
        <v>72</v>
      </c>
      <c r="C25" s="108" t="s">
        <v>35</v>
      </c>
      <c r="D25" s="109">
        <v>0</v>
      </c>
      <c r="E25" s="110">
        <v>16.969524</v>
      </c>
      <c r="F25" s="113">
        <f t="shared" si="5"/>
        <v>0</v>
      </c>
      <c r="G25" s="111"/>
      <c r="H25" s="111">
        <f t="shared" si="6"/>
        <v>0</v>
      </c>
    </row>
    <row r="26" spans="1:18" x14ac:dyDescent="0.3">
      <c r="A26" s="151">
        <v>3.7</v>
      </c>
      <c r="B26" s="96" t="s">
        <v>74</v>
      </c>
      <c r="C26" s="108" t="s">
        <v>35</v>
      </c>
      <c r="D26" s="109">
        <v>2</v>
      </c>
      <c r="E26" s="110">
        <v>47.788369199999984</v>
      </c>
      <c r="F26" s="113">
        <f t="shared" si="5"/>
        <v>95.576738399999968</v>
      </c>
      <c r="G26" s="111"/>
      <c r="H26" s="111">
        <f t="shared" si="6"/>
        <v>0</v>
      </c>
    </row>
    <row r="27" spans="1:18" x14ac:dyDescent="0.3">
      <c r="A27" s="151">
        <v>3.8</v>
      </c>
      <c r="B27" s="96" t="s">
        <v>75</v>
      </c>
      <c r="C27" s="108" t="s">
        <v>35</v>
      </c>
      <c r="D27" s="109">
        <v>0</v>
      </c>
      <c r="E27" s="110">
        <v>55.287804000000001</v>
      </c>
      <c r="F27" s="113">
        <f t="shared" si="5"/>
        <v>0</v>
      </c>
      <c r="G27" s="111"/>
      <c r="H27" s="111">
        <f t="shared" si="6"/>
        <v>0</v>
      </c>
    </row>
    <row r="28" spans="1:18" x14ac:dyDescent="0.3">
      <c r="A28" s="151">
        <v>3.9</v>
      </c>
      <c r="B28" s="96" t="s">
        <v>76</v>
      </c>
      <c r="C28" s="108" t="s">
        <v>35</v>
      </c>
      <c r="D28" s="109">
        <v>0</v>
      </c>
      <c r="E28" s="110">
        <v>64.265229600000012</v>
      </c>
      <c r="F28" s="113">
        <f t="shared" si="5"/>
        <v>0</v>
      </c>
      <c r="G28" s="111"/>
      <c r="H28" s="111">
        <f t="shared" si="6"/>
        <v>0</v>
      </c>
    </row>
    <row r="29" spans="1:18" x14ac:dyDescent="0.3">
      <c r="A29" s="151">
        <v>3.1</v>
      </c>
      <c r="B29" s="96" t="s">
        <v>77</v>
      </c>
      <c r="C29" s="108" t="s">
        <v>35</v>
      </c>
      <c r="D29" s="109">
        <v>1</v>
      </c>
      <c r="E29" s="110">
        <v>65.688479999999998</v>
      </c>
      <c r="F29" s="113">
        <f t="shared" si="5"/>
        <v>65.688479999999998</v>
      </c>
      <c r="G29" s="111"/>
      <c r="H29" s="111">
        <f t="shared" si="6"/>
        <v>0</v>
      </c>
    </row>
    <row r="30" spans="1:18" x14ac:dyDescent="0.3">
      <c r="A30" s="151">
        <v>3.1</v>
      </c>
      <c r="B30" s="96" t="s">
        <v>252</v>
      </c>
      <c r="C30" s="108" t="s">
        <v>35</v>
      </c>
      <c r="D30" s="109">
        <v>0</v>
      </c>
      <c r="E30" s="110">
        <v>230.73078599999997</v>
      </c>
      <c r="F30" s="113">
        <f t="shared" ref="F30" si="7">E30*D30</f>
        <v>0</v>
      </c>
      <c r="G30" s="111"/>
      <c r="H30" s="111">
        <f t="shared" ref="H30" si="8">G30*D30</f>
        <v>0</v>
      </c>
    </row>
    <row r="31" spans="1:18" x14ac:dyDescent="0.3">
      <c r="A31" s="151">
        <v>3.1</v>
      </c>
      <c r="B31" s="96" t="s">
        <v>78</v>
      </c>
      <c r="C31" s="108" t="s">
        <v>35</v>
      </c>
      <c r="D31" s="109">
        <v>3</v>
      </c>
      <c r="E31" s="110">
        <v>325.81486080000002</v>
      </c>
      <c r="F31" s="113">
        <f t="shared" si="5"/>
        <v>977.44458240000006</v>
      </c>
      <c r="G31" s="111"/>
      <c r="H31" s="111">
        <f t="shared" si="6"/>
        <v>0</v>
      </c>
    </row>
    <row r="32" spans="1:18" x14ac:dyDescent="0.3">
      <c r="A32" s="151">
        <v>3.12</v>
      </c>
      <c r="B32" s="96" t="s">
        <v>84</v>
      </c>
      <c r="C32" s="108" t="s">
        <v>35</v>
      </c>
      <c r="D32" s="109">
        <v>0</v>
      </c>
      <c r="E32" s="110">
        <v>171.33745200000001</v>
      </c>
      <c r="F32" s="113">
        <f t="shared" si="5"/>
        <v>0</v>
      </c>
      <c r="G32" s="111"/>
      <c r="H32" s="111">
        <f t="shared" ref="H32" si="9">G32*D32</f>
        <v>0</v>
      </c>
    </row>
    <row r="33" spans="1:29" x14ac:dyDescent="0.3">
      <c r="A33" s="153">
        <v>4</v>
      </c>
      <c r="B33" s="134" t="s">
        <v>209</v>
      </c>
      <c r="C33" s="135"/>
      <c r="D33" s="136"/>
      <c r="E33" s="137"/>
      <c r="F33" s="138">
        <f>F34</f>
        <v>0</v>
      </c>
      <c r="G33" s="138"/>
      <c r="H33" s="138">
        <f>H34</f>
        <v>0</v>
      </c>
    </row>
    <row r="34" spans="1:29" x14ac:dyDescent="0.3">
      <c r="A34" s="151">
        <v>4.0999999999999996</v>
      </c>
      <c r="B34" s="96" t="s">
        <v>97</v>
      </c>
      <c r="C34" s="108" t="s">
        <v>35</v>
      </c>
      <c r="D34" s="109">
        <v>0</v>
      </c>
      <c r="E34" s="110"/>
      <c r="F34" s="113">
        <f>D34*74.78</f>
        <v>0</v>
      </c>
      <c r="G34" s="111"/>
      <c r="H34" s="111">
        <f t="shared" si="6"/>
        <v>0</v>
      </c>
    </row>
    <row r="35" spans="1:29" x14ac:dyDescent="0.3">
      <c r="A35" s="153">
        <v>5</v>
      </c>
      <c r="B35" s="144" t="s">
        <v>168</v>
      </c>
      <c r="C35" s="140" t="s">
        <v>59</v>
      </c>
      <c r="D35" s="137">
        <f>A_Centralizarelucrari!A47+A_Centralizarelucrari!B47+A_Centralizarelucrari!C47</f>
        <v>124.2</v>
      </c>
      <c r="E35" s="137"/>
      <c r="F35" s="138">
        <f>SUM(F36:F39)</f>
        <v>41367.238095238092</v>
      </c>
      <c r="G35" s="143"/>
      <c r="H35" s="138">
        <f>SUM(H36:H39)</f>
        <v>0</v>
      </c>
    </row>
    <row r="36" spans="1:29" x14ac:dyDescent="0.3">
      <c r="A36" s="151">
        <v>5.0999999999999996</v>
      </c>
      <c r="B36" s="114" t="s">
        <v>98</v>
      </c>
      <c r="C36" s="108" t="s">
        <v>59</v>
      </c>
      <c r="D36" s="110">
        <f>D19-D38</f>
        <v>19</v>
      </c>
      <c r="E36" s="110">
        <v>948.57142857142856</v>
      </c>
      <c r="F36" s="113">
        <f>E36*D36</f>
        <v>18022.857142857141</v>
      </c>
      <c r="G36" s="111"/>
      <c r="H36" s="111">
        <f>G36*D36</f>
        <v>0</v>
      </c>
      <c r="T36" s="88"/>
      <c r="V36" s="88"/>
      <c r="X36" s="88"/>
      <c r="Z36" s="88"/>
    </row>
    <row r="37" spans="1:29" x14ac:dyDescent="0.3">
      <c r="A37" s="151">
        <v>5.2</v>
      </c>
      <c r="B37" s="114" t="s">
        <v>116</v>
      </c>
      <c r="C37" s="108" t="s">
        <v>59</v>
      </c>
      <c r="D37" s="110">
        <f>D35-D36-D39-D38</f>
        <v>105.2</v>
      </c>
      <c r="E37" s="110">
        <v>221.9047619047619</v>
      </c>
      <c r="F37" s="113">
        <f t="shared" ref="F37:F39" si="10">E37*D37</f>
        <v>23344.380952380954</v>
      </c>
      <c r="G37" s="111"/>
      <c r="H37" s="111">
        <f>G37*D37</f>
        <v>0</v>
      </c>
      <c r="S37" s="88"/>
      <c r="T37" s="88"/>
      <c r="U37" s="88"/>
      <c r="V37" s="88"/>
      <c r="W37" s="88"/>
      <c r="X37" s="88"/>
      <c r="Y37" s="88"/>
      <c r="Z37" s="88"/>
      <c r="AA37" s="88"/>
      <c r="AB37" s="194"/>
    </row>
    <row r="38" spans="1:29" x14ac:dyDescent="0.3">
      <c r="A38" s="151">
        <v>5.3</v>
      </c>
      <c r="B38" s="114" t="s">
        <v>99</v>
      </c>
      <c r="C38" s="108" t="s">
        <v>59</v>
      </c>
      <c r="D38" s="110">
        <v>0</v>
      </c>
      <c r="E38" s="110">
        <v>1053.3333333333333</v>
      </c>
      <c r="F38" s="113">
        <f t="shared" si="10"/>
        <v>0</v>
      </c>
      <c r="G38" s="111"/>
      <c r="H38" s="111">
        <f>G38*D38</f>
        <v>0</v>
      </c>
      <c r="S38" s="88"/>
      <c r="T38" s="88"/>
      <c r="U38" s="88"/>
      <c r="V38" s="88"/>
      <c r="W38" s="88"/>
      <c r="X38" s="88"/>
      <c r="Y38" s="88"/>
      <c r="Z38" s="88"/>
      <c r="AA38" s="88"/>
      <c r="AB38" s="194"/>
    </row>
    <row r="39" spans="1:29" x14ac:dyDescent="0.3">
      <c r="A39" s="151">
        <v>5.4</v>
      </c>
      <c r="B39" s="114" t="s">
        <v>117</v>
      </c>
      <c r="C39" s="108" t="s">
        <v>59</v>
      </c>
      <c r="D39" s="110">
        <v>0</v>
      </c>
      <c r="E39" s="110">
        <v>225.71428571428569</v>
      </c>
      <c r="F39" s="113">
        <f t="shared" si="10"/>
        <v>0</v>
      </c>
      <c r="G39" s="111"/>
      <c r="H39" s="111">
        <f>G39*D39</f>
        <v>0</v>
      </c>
      <c r="S39" s="88"/>
      <c r="T39" s="88"/>
      <c r="U39" s="88"/>
      <c r="V39" s="88"/>
      <c r="W39" s="88"/>
      <c r="X39" s="88"/>
      <c r="Y39" s="88"/>
      <c r="Z39" s="88"/>
      <c r="AA39" s="88"/>
      <c r="AB39" s="194"/>
    </row>
    <row r="40" spans="1:29" x14ac:dyDescent="0.3">
      <c r="A40" s="153">
        <v>6</v>
      </c>
      <c r="B40" s="134" t="s">
        <v>61</v>
      </c>
      <c r="C40" s="135"/>
      <c r="D40" s="136"/>
      <c r="E40" s="137"/>
      <c r="F40" s="138">
        <f>SUM(F41:F43)</f>
        <v>-35.142857142857338</v>
      </c>
      <c r="G40" s="138"/>
      <c r="H40" s="138">
        <f>SUM(H41:H43)</f>
        <v>-12103.619047619046</v>
      </c>
      <c r="S40" s="88"/>
      <c r="T40" s="88"/>
      <c r="U40" s="88"/>
      <c r="V40" s="88"/>
      <c r="W40" s="88"/>
      <c r="X40" s="88"/>
      <c r="Y40" s="88"/>
      <c r="Z40" s="88"/>
      <c r="AA40" s="88"/>
      <c r="AB40" s="194"/>
    </row>
    <row r="41" spans="1:29" ht="28.8" x14ac:dyDescent="0.3">
      <c r="A41" s="151" t="s">
        <v>242</v>
      </c>
      <c r="B41" s="97" t="s">
        <v>80</v>
      </c>
      <c r="C41" s="108" t="s">
        <v>59</v>
      </c>
      <c r="D41" s="187">
        <f>-(D42+D43)</f>
        <v>-61.099999999999994</v>
      </c>
      <c r="E41" s="187">
        <v>198.09523809523807</v>
      </c>
      <c r="F41" s="188">
        <f>D41*E41</f>
        <v>-12103.619047619046</v>
      </c>
      <c r="G41" s="189"/>
      <c r="H41" s="188">
        <f>F41</f>
        <v>-12103.619047619046</v>
      </c>
      <c r="S41" s="88"/>
      <c r="T41" s="88"/>
      <c r="U41" s="88"/>
      <c r="V41" s="88"/>
      <c r="W41" s="88"/>
      <c r="X41" s="88"/>
      <c r="Y41" s="88"/>
      <c r="Z41" s="88"/>
      <c r="AA41" s="88"/>
      <c r="AB41" s="194"/>
      <c r="AC41" s="195"/>
    </row>
    <row r="42" spans="1:29" ht="28.8" x14ac:dyDescent="0.3">
      <c r="A42" s="151" t="s">
        <v>243</v>
      </c>
      <c r="B42" s="97" t="s">
        <v>118</v>
      </c>
      <c r="C42" s="108" t="s">
        <v>59</v>
      </c>
      <c r="D42" s="110">
        <v>47.099999999999994</v>
      </c>
      <c r="E42" s="110">
        <v>199.04761904761904</v>
      </c>
      <c r="F42" s="113">
        <f>E42*D42</f>
        <v>9375.1428571428551</v>
      </c>
      <c r="G42" s="111"/>
      <c r="H42" s="111">
        <f>G42*D42</f>
        <v>0</v>
      </c>
    </row>
    <row r="43" spans="1:29" x14ac:dyDescent="0.3">
      <c r="A43" s="151" t="s">
        <v>244</v>
      </c>
      <c r="B43" s="116" t="s">
        <v>103</v>
      </c>
      <c r="C43" s="108" t="s">
        <v>35</v>
      </c>
      <c r="D43" s="110">
        <v>14</v>
      </c>
      <c r="E43" s="110">
        <v>192.38095238095238</v>
      </c>
      <c r="F43" s="113">
        <f>E43*D43</f>
        <v>2693.3333333333335</v>
      </c>
      <c r="G43" s="111"/>
      <c r="H43" s="111">
        <f t="shared" ref="H43:H47" si="11">G43*D43</f>
        <v>0</v>
      </c>
    </row>
    <row r="44" spans="1:29" x14ac:dyDescent="0.3">
      <c r="A44" s="153">
        <v>7</v>
      </c>
      <c r="B44" s="134" t="s">
        <v>167</v>
      </c>
      <c r="C44" s="135"/>
      <c r="D44" s="136"/>
      <c r="E44" s="137"/>
      <c r="F44" s="138">
        <f>SUM(F45:F47)</f>
        <v>398.09523809523807</v>
      </c>
      <c r="G44" s="138"/>
      <c r="H44" s="138">
        <f>SUM(H45:H47)</f>
        <v>0</v>
      </c>
    </row>
    <row r="45" spans="1:29" x14ac:dyDescent="0.3">
      <c r="A45" s="151">
        <v>7.1</v>
      </c>
      <c r="B45" s="116" t="s">
        <v>104</v>
      </c>
      <c r="C45" s="108" t="s">
        <v>59</v>
      </c>
      <c r="D45" s="110">
        <v>9.5</v>
      </c>
      <c r="E45" s="110">
        <v>41.904761904761905</v>
      </c>
      <c r="F45" s="113">
        <f t="shared" ref="F45:F47" si="12">E45*D45</f>
        <v>398.09523809523807</v>
      </c>
      <c r="G45" s="111"/>
      <c r="H45" s="111">
        <f t="shared" ref="H45" si="13">G45*D45</f>
        <v>0</v>
      </c>
    </row>
    <row r="46" spans="1:29" x14ac:dyDescent="0.3">
      <c r="A46" s="151">
        <v>7.2</v>
      </c>
      <c r="B46" s="116" t="s">
        <v>105</v>
      </c>
      <c r="C46" s="108" t="s">
        <v>59</v>
      </c>
      <c r="D46" s="110">
        <v>0</v>
      </c>
      <c r="E46" s="110">
        <v>52.38095238095238</v>
      </c>
      <c r="F46" s="113">
        <f t="shared" si="12"/>
        <v>0</v>
      </c>
      <c r="G46" s="111"/>
      <c r="H46" s="111">
        <f t="shared" si="11"/>
        <v>0</v>
      </c>
    </row>
    <row r="47" spans="1:29" x14ac:dyDescent="0.3">
      <c r="A47" s="151">
        <v>7.3</v>
      </c>
      <c r="B47" s="116" t="s">
        <v>106</v>
      </c>
      <c r="C47" s="108" t="s">
        <v>59</v>
      </c>
      <c r="D47" s="110">
        <v>0</v>
      </c>
      <c r="E47" s="110">
        <v>110.47619047619047</v>
      </c>
      <c r="F47" s="113">
        <f t="shared" si="12"/>
        <v>0</v>
      </c>
      <c r="G47" s="111"/>
      <c r="H47" s="111">
        <f t="shared" si="11"/>
        <v>0</v>
      </c>
    </row>
    <row r="48" spans="1:29" s="70" customFormat="1" x14ac:dyDescent="0.3">
      <c r="A48" s="153">
        <v>8</v>
      </c>
      <c r="B48" s="134" t="s">
        <v>169</v>
      </c>
      <c r="C48" s="135"/>
      <c r="D48" s="136"/>
      <c r="E48" s="137"/>
      <c r="F48" s="138">
        <f>F49+F55</f>
        <v>2652.132380952381</v>
      </c>
      <c r="G48" s="138"/>
      <c r="H48" s="138">
        <f>H49+H55</f>
        <v>0</v>
      </c>
      <c r="I48" s="99"/>
      <c r="J48" s="98"/>
      <c r="P48" s="98"/>
      <c r="R48" s="98"/>
    </row>
    <row r="49" spans="1:22" x14ac:dyDescent="0.3">
      <c r="A49" s="152">
        <v>8.1</v>
      </c>
      <c r="B49" s="117" t="s">
        <v>46</v>
      </c>
      <c r="C49" s="118"/>
      <c r="D49" s="110"/>
      <c r="E49" s="110"/>
      <c r="F49" s="175">
        <f>SUM(F50:F54)</f>
        <v>898.37999999999988</v>
      </c>
      <c r="G49" s="176"/>
      <c r="H49" s="175">
        <f>SUM(H50:H54)</f>
        <v>0</v>
      </c>
      <c r="T49" s="72"/>
      <c r="V49" s="119"/>
    </row>
    <row r="50" spans="1:22" x14ac:dyDescent="0.3">
      <c r="A50" s="151" t="s">
        <v>170</v>
      </c>
      <c r="B50" s="97" t="s">
        <v>119</v>
      </c>
      <c r="C50" s="108" t="s">
        <v>36</v>
      </c>
      <c r="D50" s="120">
        <v>2.35</v>
      </c>
      <c r="E50" s="120">
        <v>29.52</v>
      </c>
      <c r="F50" s="113">
        <f>E50*D50</f>
        <v>69.372</v>
      </c>
      <c r="G50" s="111"/>
      <c r="H50" s="111">
        <f>G50*D50</f>
        <v>0</v>
      </c>
      <c r="J50" s="88">
        <v>29.523809523809522</v>
      </c>
    </row>
    <row r="51" spans="1:22" x14ac:dyDescent="0.3">
      <c r="A51" s="151" t="s">
        <v>171</v>
      </c>
      <c r="B51" s="121" t="s">
        <v>44</v>
      </c>
      <c r="C51" s="108" t="s">
        <v>36</v>
      </c>
      <c r="D51" s="120">
        <v>2.6</v>
      </c>
      <c r="E51" s="120">
        <v>59.76</v>
      </c>
      <c r="F51" s="113">
        <f t="shared" ref="F51:F54" si="14">E51*D51</f>
        <v>155.376</v>
      </c>
      <c r="G51" s="111"/>
      <c r="H51" s="111">
        <f t="shared" ref="H51:H54" si="15">G51*D51</f>
        <v>0</v>
      </c>
      <c r="J51" s="88">
        <v>49.523809523809518</v>
      </c>
      <c r="R51" s="98"/>
      <c r="T51" s="72"/>
      <c r="V51" s="119"/>
    </row>
    <row r="52" spans="1:22" x14ac:dyDescent="0.3">
      <c r="A52" s="151" t="s">
        <v>172</v>
      </c>
      <c r="B52" s="121" t="s">
        <v>112</v>
      </c>
      <c r="C52" s="108" t="s">
        <v>59</v>
      </c>
      <c r="D52" s="120">
        <v>22.199999999999996</v>
      </c>
      <c r="E52" s="120">
        <v>15</v>
      </c>
      <c r="F52" s="113">
        <f t="shared" si="14"/>
        <v>332.99999999999994</v>
      </c>
      <c r="G52" s="111"/>
      <c r="H52" s="111">
        <f>G52*D52</f>
        <v>0</v>
      </c>
      <c r="J52" s="88">
        <v>15</v>
      </c>
      <c r="R52" s="98"/>
      <c r="T52" s="72"/>
    </row>
    <row r="53" spans="1:22" x14ac:dyDescent="0.3">
      <c r="A53" s="151" t="s">
        <v>173</v>
      </c>
      <c r="B53" s="121" t="s">
        <v>45</v>
      </c>
      <c r="C53" s="108" t="s">
        <v>36</v>
      </c>
      <c r="D53" s="120">
        <v>5.6999999999999993</v>
      </c>
      <c r="E53" s="120">
        <v>59.76</v>
      </c>
      <c r="F53" s="113">
        <f t="shared" ref="F53" si="16">E53*D53</f>
        <v>340.63199999999995</v>
      </c>
      <c r="G53" s="111"/>
      <c r="H53" s="111">
        <f t="shared" ref="H53" si="17">G53*D53</f>
        <v>0</v>
      </c>
      <c r="J53" s="88">
        <v>49.523809523809518</v>
      </c>
      <c r="R53" s="98"/>
      <c r="T53" s="72"/>
    </row>
    <row r="54" spans="1:22" x14ac:dyDescent="0.3">
      <c r="A54" s="151" t="s">
        <v>174</v>
      </c>
      <c r="B54" s="121" t="s">
        <v>121</v>
      </c>
      <c r="C54" s="108" t="s">
        <v>36</v>
      </c>
      <c r="D54" s="120"/>
      <c r="E54" s="120">
        <v>83.80952380952381</v>
      </c>
      <c r="F54" s="113">
        <f t="shared" si="14"/>
        <v>0</v>
      </c>
      <c r="G54" s="111"/>
      <c r="H54" s="111">
        <f t="shared" si="15"/>
        <v>0</v>
      </c>
      <c r="J54" s="88">
        <v>83.80952380952381</v>
      </c>
      <c r="R54" s="98"/>
      <c r="T54" s="72"/>
    </row>
    <row r="55" spans="1:22" x14ac:dyDescent="0.3">
      <c r="A55" s="152" t="s">
        <v>175</v>
      </c>
      <c r="B55" s="117" t="s">
        <v>47</v>
      </c>
      <c r="C55" s="118"/>
      <c r="D55" s="120"/>
      <c r="E55" s="120"/>
      <c r="F55" s="175">
        <f>SUM(F56:F61)</f>
        <v>1753.7523809523809</v>
      </c>
      <c r="G55" s="176"/>
      <c r="H55" s="175">
        <f>SUM(H56:H61)</f>
        <v>0</v>
      </c>
      <c r="R55" s="98"/>
      <c r="T55" s="72"/>
    </row>
    <row r="56" spans="1:22" x14ac:dyDescent="0.3">
      <c r="A56" s="151" t="s">
        <v>176</v>
      </c>
      <c r="B56" s="121" t="s">
        <v>119</v>
      </c>
      <c r="C56" s="108" t="s">
        <v>36</v>
      </c>
      <c r="D56" s="120">
        <v>3.7600000000000007</v>
      </c>
      <c r="E56" s="120">
        <v>29.523809523809522</v>
      </c>
      <c r="F56" s="113">
        <f t="shared" ref="F56" si="18">E56*D56</f>
        <v>111.00952380952383</v>
      </c>
      <c r="G56" s="111"/>
      <c r="H56" s="111">
        <f>G56*D56</f>
        <v>0</v>
      </c>
      <c r="J56" s="88">
        <v>24.76</v>
      </c>
      <c r="R56" s="98"/>
      <c r="T56" s="72"/>
    </row>
    <row r="57" spans="1:22" x14ac:dyDescent="0.3">
      <c r="A57" s="151" t="s">
        <v>177</v>
      </c>
      <c r="B57" s="121" t="s">
        <v>44</v>
      </c>
      <c r="C57" s="108" t="s">
        <v>36</v>
      </c>
      <c r="D57" s="120">
        <v>3.56</v>
      </c>
      <c r="E57" s="120">
        <v>74.285714285714278</v>
      </c>
      <c r="F57" s="113">
        <f t="shared" ref="F57:F61" si="19">E57*D57</f>
        <v>264.45714285714286</v>
      </c>
      <c r="G57" s="111"/>
      <c r="H57" s="111">
        <f>G57*D57</f>
        <v>0</v>
      </c>
      <c r="J57" s="88">
        <v>64.761904761904759</v>
      </c>
      <c r="R57" s="98"/>
      <c r="T57" s="72"/>
    </row>
    <row r="58" spans="1:22" x14ac:dyDescent="0.3">
      <c r="A58" s="151" t="s">
        <v>178</v>
      </c>
      <c r="B58" s="121" t="s">
        <v>48</v>
      </c>
      <c r="C58" s="108" t="s">
        <v>36</v>
      </c>
      <c r="D58" s="120">
        <v>6.24</v>
      </c>
      <c r="E58" s="120">
        <v>117.14285714285714</v>
      </c>
      <c r="F58" s="113">
        <f t="shared" si="19"/>
        <v>730.97142857142853</v>
      </c>
      <c r="G58" s="111"/>
      <c r="H58" s="111">
        <f t="shared" ref="H58:H61" si="20">G58*D58</f>
        <v>0</v>
      </c>
      <c r="J58" s="88">
        <v>101.9047619047619</v>
      </c>
      <c r="R58" s="98"/>
      <c r="T58" s="72"/>
    </row>
    <row r="59" spans="1:22" x14ac:dyDescent="0.3">
      <c r="A59" s="151" t="s">
        <v>179</v>
      </c>
      <c r="B59" s="121" t="s">
        <v>109</v>
      </c>
      <c r="C59" s="108" t="s">
        <v>36</v>
      </c>
      <c r="D59" s="120">
        <v>0</v>
      </c>
      <c r="E59" s="120">
        <v>279.04761904761904</v>
      </c>
      <c r="F59" s="113">
        <f t="shared" si="19"/>
        <v>0</v>
      </c>
      <c r="G59" s="111"/>
      <c r="H59" s="111">
        <f>G59*D59</f>
        <v>0</v>
      </c>
      <c r="J59" s="88">
        <v>244.76190476190476</v>
      </c>
      <c r="R59" s="98"/>
      <c r="T59" s="72"/>
    </row>
    <row r="60" spans="1:22" x14ac:dyDescent="0.3">
      <c r="A60" s="151" t="s">
        <v>180</v>
      </c>
      <c r="B60" s="121" t="s">
        <v>110</v>
      </c>
      <c r="C60" s="108" t="s">
        <v>36</v>
      </c>
      <c r="D60" s="120">
        <v>2.88</v>
      </c>
      <c r="E60" s="110">
        <v>224.76190476190476</v>
      </c>
      <c r="F60" s="113">
        <f t="shared" si="19"/>
        <v>647.31428571428569</v>
      </c>
      <c r="G60" s="111"/>
      <c r="H60" s="111">
        <f t="shared" si="20"/>
        <v>0</v>
      </c>
      <c r="J60" s="88">
        <v>196.19047619047618</v>
      </c>
      <c r="R60" s="98"/>
      <c r="T60" s="72"/>
    </row>
    <row r="61" spans="1:22" s="123" customFormat="1" x14ac:dyDescent="0.3">
      <c r="A61" s="151" t="s">
        <v>181</v>
      </c>
      <c r="B61" s="122" t="s">
        <v>120</v>
      </c>
      <c r="C61" s="108" t="s">
        <v>36</v>
      </c>
      <c r="D61" s="120"/>
      <c r="E61" s="110">
        <v>40.952380952380949</v>
      </c>
      <c r="F61" s="113">
        <f t="shared" si="19"/>
        <v>0</v>
      </c>
      <c r="G61" s="111"/>
      <c r="H61" s="111">
        <f t="shared" si="20"/>
        <v>0</v>
      </c>
      <c r="I61" s="99"/>
      <c r="J61" s="124">
        <v>34.29</v>
      </c>
      <c r="P61" s="124"/>
      <c r="R61" s="124"/>
      <c r="T61" s="72"/>
    </row>
    <row r="62" spans="1:22" s="70" customFormat="1" x14ac:dyDescent="0.3">
      <c r="A62" s="153" t="s">
        <v>182</v>
      </c>
      <c r="B62" s="134" t="s">
        <v>62</v>
      </c>
      <c r="C62" s="135"/>
      <c r="D62" s="136">
        <f>SUM(D63:D82)</f>
        <v>20</v>
      </c>
      <c r="E62" s="137"/>
      <c r="F62" s="138">
        <f>SUM(F63:F85)</f>
        <v>4344.9357142857134</v>
      </c>
      <c r="G62" s="138"/>
      <c r="H62" s="138">
        <f>SUM(H63:H85)</f>
        <v>0</v>
      </c>
      <c r="I62" s="125"/>
      <c r="J62" s="98"/>
      <c r="P62" s="98"/>
      <c r="R62" s="98"/>
    </row>
    <row r="63" spans="1:22" ht="20.25" customHeight="1" x14ac:dyDescent="0.3">
      <c r="A63" s="151" t="s">
        <v>183</v>
      </c>
      <c r="B63" s="116" t="s">
        <v>216</v>
      </c>
      <c r="C63" s="108" t="s">
        <v>35</v>
      </c>
      <c r="D63" s="110">
        <v>4</v>
      </c>
      <c r="E63" s="126">
        <v>125</v>
      </c>
      <c r="F63" s="113">
        <f t="shared" ref="F63:F84" si="21">E63*D63</f>
        <v>500</v>
      </c>
      <c r="G63" s="111"/>
      <c r="H63" s="111">
        <f>G63*D63</f>
        <v>0</v>
      </c>
      <c r="T63" s="72"/>
    </row>
    <row r="64" spans="1:22" ht="20.25" customHeight="1" x14ac:dyDescent="0.3">
      <c r="A64" s="151" t="s">
        <v>184</v>
      </c>
      <c r="B64" s="116" t="s">
        <v>217</v>
      </c>
      <c r="C64" s="108" t="s">
        <v>35</v>
      </c>
      <c r="D64" s="110">
        <v>14</v>
      </c>
      <c r="E64" s="126">
        <v>128</v>
      </c>
      <c r="F64" s="113">
        <f t="shared" ref="F64:F83" si="22">E64*D64</f>
        <v>1792</v>
      </c>
      <c r="G64" s="111"/>
      <c r="H64" s="111">
        <f t="shared" ref="H64:H82" si="23">G64*D64</f>
        <v>0</v>
      </c>
      <c r="T64" s="72"/>
    </row>
    <row r="65" spans="1:20" ht="20.25" customHeight="1" x14ac:dyDescent="0.3">
      <c r="A65" s="151" t="s">
        <v>185</v>
      </c>
      <c r="B65" s="116" t="s">
        <v>218</v>
      </c>
      <c r="C65" s="108" t="s">
        <v>35</v>
      </c>
      <c r="D65" s="110">
        <v>0</v>
      </c>
      <c r="E65" s="126">
        <v>125</v>
      </c>
      <c r="F65" s="113">
        <f t="shared" si="22"/>
        <v>0</v>
      </c>
      <c r="G65" s="111"/>
      <c r="H65" s="111">
        <f t="shared" si="23"/>
        <v>0</v>
      </c>
      <c r="T65" s="72"/>
    </row>
    <row r="66" spans="1:20" ht="20.25" customHeight="1" x14ac:dyDescent="0.3">
      <c r="A66" s="151" t="s">
        <v>186</v>
      </c>
      <c r="B66" s="193" t="s">
        <v>251</v>
      </c>
      <c r="C66" s="108" t="s">
        <v>35</v>
      </c>
      <c r="D66" s="110">
        <v>0</v>
      </c>
      <c r="E66" s="126">
        <v>125</v>
      </c>
      <c r="F66" s="113">
        <f t="shared" si="22"/>
        <v>0</v>
      </c>
      <c r="G66" s="111"/>
      <c r="H66" s="111">
        <f t="shared" si="23"/>
        <v>0</v>
      </c>
      <c r="T66" s="72"/>
    </row>
    <row r="67" spans="1:20" ht="20.25" customHeight="1" x14ac:dyDescent="0.3">
      <c r="A67" s="151" t="s">
        <v>187</v>
      </c>
      <c r="B67" s="116" t="s">
        <v>219</v>
      </c>
      <c r="C67" s="108" t="s">
        <v>35</v>
      </c>
      <c r="D67" s="110">
        <v>1</v>
      </c>
      <c r="E67" s="126">
        <v>125</v>
      </c>
      <c r="F67" s="113">
        <f t="shared" si="22"/>
        <v>125</v>
      </c>
      <c r="G67" s="111"/>
      <c r="H67" s="111">
        <f t="shared" si="23"/>
        <v>0</v>
      </c>
      <c r="T67" s="72"/>
    </row>
    <row r="68" spans="1:20" ht="20.25" customHeight="1" x14ac:dyDescent="0.3">
      <c r="A68" s="151" t="s">
        <v>188</v>
      </c>
      <c r="B68" s="116" t="s">
        <v>220</v>
      </c>
      <c r="C68" s="108" t="s">
        <v>35</v>
      </c>
      <c r="D68" s="110">
        <v>1</v>
      </c>
      <c r="E68" s="126">
        <v>131</v>
      </c>
      <c r="F68" s="113">
        <f t="shared" si="22"/>
        <v>131</v>
      </c>
      <c r="G68" s="111"/>
      <c r="H68" s="111">
        <f t="shared" si="23"/>
        <v>0</v>
      </c>
      <c r="T68" s="72"/>
    </row>
    <row r="69" spans="1:20" ht="20.25" customHeight="1" x14ac:dyDescent="0.3">
      <c r="A69" s="151" t="s">
        <v>189</v>
      </c>
      <c r="B69" s="116" t="s">
        <v>221</v>
      </c>
      <c r="C69" s="108" t="s">
        <v>35</v>
      </c>
      <c r="D69" s="110">
        <v>0</v>
      </c>
      <c r="E69" s="126">
        <v>318</v>
      </c>
      <c r="F69" s="113">
        <f t="shared" si="22"/>
        <v>0</v>
      </c>
      <c r="G69" s="111"/>
      <c r="H69" s="111">
        <f t="shared" si="23"/>
        <v>0</v>
      </c>
      <c r="T69" s="72"/>
    </row>
    <row r="70" spans="1:20" ht="20.25" customHeight="1" x14ac:dyDescent="0.3">
      <c r="A70" s="151" t="s">
        <v>190</v>
      </c>
      <c r="B70" s="116" t="s">
        <v>222</v>
      </c>
      <c r="C70" s="108" t="s">
        <v>35</v>
      </c>
      <c r="D70" s="110">
        <v>0</v>
      </c>
      <c r="E70" s="126">
        <v>346</v>
      </c>
      <c r="F70" s="113">
        <f t="shared" si="22"/>
        <v>0</v>
      </c>
      <c r="G70" s="111"/>
      <c r="H70" s="111">
        <f t="shared" si="23"/>
        <v>0</v>
      </c>
      <c r="T70" s="72"/>
    </row>
    <row r="71" spans="1:20" ht="20.25" customHeight="1" x14ac:dyDescent="0.3">
      <c r="A71" s="151" t="s">
        <v>191</v>
      </c>
      <c r="B71" s="116" t="s">
        <v>223</v>
      </c>
      <c r="C71" s="108" t="s">
        <v>35</v>
      </c>
      <c r="D71" s="110">
        <v>0</v>
      </c>
      <c r="E71" s="126">
        <v>380</v>
      </c>
      <c r="F71" s="113">
        <f t="shared" si="22"/>
        <v>0</v>
      </c>
      <c r="G71" s="111"/>
      <c r="H71" s="111">
        <f t="shared" si="23"/>
        <v>0</v>
      </c>
      <c r="T71" s="72"/>
    </row>
    <row r="72" spans="1:20" ht="20.25" customHeight="1" x14ac:dyDescent="0.3">
      <c r="A72" s="151" t="s">
        <v>192</v>
      </c>
      <c r="B72" s="116" t="s">
        <v>224</v>
      </c>
      <c r="C72" s="108" t="s">
        <v>35</v>
      </c>
      <c r="D72" s="110">
        <v>0</v>
      </c>
      <c r="E72" s="126">
        <v>1297</v>
      </c>
      <c r="F72" s="113">
        <f t="shared" si="22"/>
        <v>0</v>
      </c>
      <c r="G72" s="111"/>
      <c r="H72" s="111">
        <f t="shared" si="23"/>
        <v>0</v>
      </c>
      <c r="T72" s="72"/>
    </row>
    <row r="73" spans="1:20" ht="20.25" customHeight="1" x14ac:dyDescent="0.3">
      <c r="A73" s="151" t="s">
        <v>193</v>
      </c>
      <c r="B73" s="116" t="s">
        <v>225</v>
      </c>
      <c r="C73" s="108" t="s">
        <v>35</v>
      </c>
      <c r="D73" s="110">
        <v>0</v>
      </c>
      <c r="E73" s="126">
        <v>129</v>
      </c>
      <c r="F73" s="113">
        <f t="shared" si="22"/>
        <v>0</v>
      </c>
      <c r="G73" s="111"/>
      <c r="H73" s="111">
        <f t="shared" si="23"/>
        <v>0</v>
      </c>
      <c r="T73" s="72"/>
    </row>
    <row r="74" spans="1:20" ht="20.25" customHeight="1" x14ac:dyDescent="0.3">
      <c r="A74" s="151" t="s">
        <v>194</v>
      </c>
      <c r="B74" s="116" t="s">
        <v>226</v>
      </c>
      <c r="C74" s="108" t="s">
        <v>35</v>
      </c>
      <c r="D74" s="110">
        <v>0</v>
      </c>
      <c r="E74" s="126">
        <v>130</v>
      </c>
      <c r="F74" s="113">
        <f t="shared" si="22"/>
        <v>0</v>
      </c>
      <c r="G74" s="111"/>
      <c r="H74" s="111">
        <f t="shared" si="23"/>
        <v>0</v>
      </c>
      <c r="T74" s="72"/>
    </row>
    <row r="75" spans="1:20" ht="20.25" customHeight="1" x14ac:dyDescent="0.3">
      <c r="A75" s="151" t="s">
        <v>195</v>
      </c>
      <c r="B75" s="116" t="s">
        <v>227</v>
      </c>
      <c r="C75" s="108" t="s">
        <v>35</v>
      </c>
      <c r="D75" s="110">
        <v>0</v>
      </c>
      <c r="E75" s="126">
        <v>130</v>
      </c>
      <c r="F75" s="113">
        <f t="shared" si="22"/>
        <v>0</v>
      </c>
      <c r="G75" s="111"/>
      <c r="H75" s="111">
        <f t="shared" si="23"/>
        <v>0</v>
      </c>
      <c r="T75" s="72"/>
    </row>
    <row r="76" spans="1:20" ht="20.25" customHeight="1" x14ac:dyDescent="0.3">
      <c r="A76" s="151" t="s">
        <v>196</v>
      </c>
      <c r="B76" s="116" t="s">
        <v>228</v>
      </c>
      <c r="C76" s="108" t="s">
        <v>35</v>
      </c>
      <c r="D76" s="110">
        <v>0</v>
      </c>
      <c r="E76" s="126">
        <v>134</v>
      </c>
      <c r="F76" s="113">
        <f t="shared" si="22"/>
        <v>0</v>
      </c>
      <c r="G76" s="111"/>
      <c r="H76" s="111">
        <f t="shared" si="23"/>
        <v>0</v>
      </c>
      <c r="T76" s="72"/>
    </row>
    <row r="77" spans="1:20" ht="20.25" customHeight="1" x14ac:dyDescent="0.3">
      <c r="A77" s="151" t="s">
        <v>197</v>
      </c>
      <c r="B77" s="116" t="s">
        <v>229</v>
      </c>
      <c r="C77" s="108" t="s">
        <v>35</v>
      </c>
      <c r="D77" s="110">
        <v>0</v>
      </c>
      <c r="E77" s="126">
        <v>258</v>
      </c>
      <c r="F77" s="113">
        <f t="shared" si="22"/>
        <v>0</v>
      </c>
      <c r="G77" s="111"/>
      <c r="H77" s="111">
        <f t="shared" si="23"/>
        <v>0</v>
      </c>
      <c r="T77" s="72"/>
    </row>
    <row r="78" spans="1:20" ht="20.25" customHeight="1" x14ac:dyDescent="0.3">
      <c r="A78" s="151" t="s">
        <v>198</v>
      </c>
      <c r="B78" s="116" t="s">
        <v>230</v>
      </c>
      <c r="C78" s="108" t="s">
        <v>35</v>
      </c>
      <c r="D78" s="110">
        <v>0</v>
      </c>
      <c r="E78" s="126">
        <v>275</v>
      </c>
      <c r="F78" s="113">
        <f t="shared" si="22"/>
        <v>0</v>
      </c>
      <c r="G78" s="111"/>
      <c r="H78" s="111">
        <f t="shared" si="23"/>
        <v>0</v>
      </c>
      <c r="T78" s="72"/>
    </row>
    <row r="79" spans="1:20" ht="20.25" customHeight="1" x14ac:dyDescent="0.3">
      <c r="A79" s="151" t="s">
        <v>199</v>
      </c>
      <c r="B79" s="116" t="s">
        <v>231</v>
      </c>
      <c r="C79" s="108" t="s">
        <v>35</v>
      </c>
      <c r="D79" s="110">
        <v>0</v>
      </c>
      <c r="E79" s="126">
        <v>129</v>
      </c>
      <c r="F79" s="113">
        <f t="shared" si="22"/>
        <v>0</v>
      </c>
      <c r="G79" s="111"/>
      <c r="H79" s="111">
        <f t="shared" si="23"/>
        <v>0</v>
      </c>
      <c r="T79" s="72"/>
    </row>
    <row r="80" spans="1:20" ht="20.25" customHeight="1" x14ac:dyDescent="0.3">
      <c r="A80" s="151" t="s">
        <v>200</v>
      </c>
      <c r="B80" s="116" t="s">
        <v>232</v>
      </c>
      <c r="C80" s="108" t="s">
        <v>35</v>
      </c>
      <c r="D80" s="110">
        <v>0</v>
      </c>
      <c r="E80" s="126">
        <v>145</v>
      </c>
      <c r="F80" s="113">
        <f t="shared" si="22"/>
        <v>0</v>
      </c>
      <c r="G80" s="111"/>
      <c r="H80" s="111">
        <f t="shared" si="23"/>
        <v>0</v>
      </c>
      <c r="T80" s="72"/>
    </row>
    <row r="81" spans="1:20" ht="20.25" customHeight="1" x14ac:dyDescent="0.3">
      <c r="A81" s="151" t="s">
        <v>201</v>
      </c>
      <c r="B81" s="116" t="s">
        <v>233</v>
      </c>
      <c r="C81" s="108" t="s">
        <v>35</v>
      </c>
      <c r="D81" s="110">
        <v>0</v>
      </c>
      <c r="E81" s="126">
        <v>284</v>
      </c>
      <c r="F81" s="113">
        <f t="shared" si="22"/>
        <v>0</v>
      </c>
      <c r="G81" s="111"/>
      <c r="H81" s="111">
        <f t="shared" si="23"/>
        <v>0</v>
      </c>
      <c r="T81" s="72"/>
    </row>
    <row r="82" spans="1:20" ht="20.25" customHeight="1" x14ac:dyDescent="0.3">
      <c r="A82" s="151" t="s">
        <v>202</v>
      </c>
      <c r="B82" s="116" t="s">
        <v>234</v>
      </c>
      <c r="C82" s="108" t="s">
        <v>35</v>
      </c>
      <c r="D82" s="110">
        <v>0</v>
      </c>
      <c r="E82" s="126">
        <v>299</v>
      </c>
      <c r="F82" s="113">
        <f t="shared" si="22"/>
        <v>0</v>
      </c>
      <c r="G82" s="111"/>
      <c r="H82" s="111">
        <f t="shared" si="23"/>
        <v>0</v>
      </c>
      <c r="T82" s="72"/>
    </row>
    <row r="83" spans="1:20" x14ac:dyDescent="0.3">
      <c r="A83" s="151" t="s">
        <v>203</v>
      </c>
      <c r="B83" s="183" t="s">
        <v>83</v>
      </c>
      <c r="C83" s="108" t="s">
        <v>59</v>
      </c>
      <c r="D83" s="110">
        <v>0</v>
      </c>
      <c r="E83" s="166">
        <v>30.811000000000003</v>
      </c>
      <c r="F83" s="113">
        <f t="shared" si="22"/>
        <v>0</v>
      </c>
      <c r="G83" s="111"/>
      <c r="H83" s="111">
        <f>G83*D83</f>
        <v>0</v>
      </c>
    </row>
    <row r="84" spans="1:20" x14ac:dyDescent="0.3">
      <c r="A84" s="151" t="s">
        <v>204</v>
      </c>
      <c r="B84" s="183" t="s">
        <v>211</v>
      </c>
      <c r="C84" s="108" t="s">
        <v>35</v>
      </c>
      <c r="D84" s="110">
        <v>40</v>
      </c>
      <c r="E84" s="166">
        <v>42.857142857142854</v>
      </c>
      <c r="F84" s="113">
        <f t="shared" si="21"/>
        <v>1714.2857142857142</v>
      </c>
      <c r="G84" s="111"/>
      <c r="H84" s="111">
        <f>G84*D84</f>
        <v>0</v>
      </c>
    </row>
    <row r="85" spans="1:20" x14ac:dyDescent="0.3">
      <c r="A85" s="151" t="s">
        <v>205</v>
      </c>
      <c r="B85" s="127" t="s">
        <v>256</v>
      </c>
      <c r="C85" s="128" t="s">
        <v>35</v>
      </c>
      <c r="D85" s="110">
        <v>1</v>
      </c>
      <c r="E85" s="166">
        <v>82.649999999999991</v>
      </c>
      <c r="F85" s="113">
        <f>E85*D85</f>
        <v>82.649999999999991</v>
      </c>
      <c r="G85" s="115"/>
      <c r="H85" s="111">
        <f>G85*D85</f>
        <v>0</v>
      </c>
    </row>
    <row r="86" spans="1:20" x14ac:dyDescent="0.3">
      <c r="A86" s="154"/>
      <c r="B86" s="129"/>
      <c r="C86" s="130"/>
      <c r="D86" s="131"/>
      <c r="E86" s="132"/>
      <c r="F86" s="92"/>
      <c r="G86" s="92"/>
      <c r="H86" s="92"/>
    </row>
    <row r="87" spans="1:20" x14ac:dyDescent="0.3">
      <c r="A87" s="157"/>
      <c r="B87" s="158" t="s">
        <v>212</v>
      </c>
      <c r="C87" s="159"/>
      <c r="D87" s="160"/>
      <c r="E87" s="161"/>
      <c r="F87" s="162">
        <f>F10+F18</f>
        <v>59936.48311937142</v>
      </c>
      <c r="G87" s="162"/>
      <c r="H87" s="162">
        <f>H10+H18</f>
        <v>-12103.619047619046</v>
      </c>
      <c r="I87" s="163"/>
      <c r="P87" s="164"/>
      <c r="R87" s="165"/>
    </row>
    <row r="88" spans="1:20" ht="15" thickBot="1" x14ac:dyDescent="0.35">
      <c r="A88" s="154"/>
      <c r="B88" s="133"/>
      <c r="C88" s="83"/>
      <c r="D88" s="83"/>
      <c r="E88" s="92"/>
      <c r="F88" s="91"/>
      <c r="G88" s="92"/>
      <c r="H88" s="91"/>
    </row>
    <row r="89" spans="1:20" ht="44.25" customHeight="1" thickBot="1" x14ac:dyDescent="0.35">
      <c r="A89" s="155" t="s">
        <v>206</v>
      </c>
      <c r="B89" s="70" t="s">
        <v>64</v>
      </c>
      <c r="C89" s="215" t="s">
        <v>65</v>
      </c>
      <c r="D89" s="216"/>
      <c r="E89" s="216"/>
      <c r="F89" s="216"/>
      <c r="G89" s="216"/>
      <c r="H89" s="217"/>
    </row>
    <row r="90" spans="1:20" ht="43.2" x14ac:dyDescent="0.3">
      <c r="A90" s="155"/>
      <c r="B90" s="82" t="s">
        <v>93</v>
      </c>
      <c r="C90" s="83"/>
      <c r="D90" s="83"/>
      <c r="E90" s="92"/>
      <c r="F90" s="91"/>
      <c r="G90" s="92"/>
      <c r="H90" s="91"/>
    </row>
    <row r="91" spans="1:20" ht="15" thickBot="1" x14ac:dyDescent="0.35">
      <c r="A91" s="155" t="s">
        <v>207</v>
      </c>
      <c r="B91" s="70" t="s">
        <v>245</v>
      </c>
      <c r="C91" s="83"/>
      <c r="D91" s="83"/>
      <c r="E91" s="92"/>
      <c r="F91" s="91"/>
      <c r="G91" s="92"/>
      <c r="H91" s="91"/>
    </row>
    <row r="92" spans="1:20" ht="87" thickBot="1" x14ac:dyDescent="0.35">
      <c r="A92" s="154"/>
      <c r="B92" s="2" t="s">
        <v>100</v>
      </c>
      <c r="C92" s="218" t="s">
        <v>66</v>
      </c>
      <c r="D92" s="219"/>
      <c r="E92" s="219"/>
      <c r="F92" s="219"/>
      <c r="G92" s="219"/>
      <c r="H92" s="220"/>
    </row>
    <row r="93" spans="1:20" x14ac:dyDescent="0.3">
      <c r="A93" s="154"/>
      <c r="B93" s="133"/>
      <c r="C93" s="83"/>
      <c r="D93" s="83"/>
      <c r="E93" s="92"/>
      <c r="F93" s="91"/>
      <c r="G93" s="92"/>
      <c r="H93" s="91"/>
    </row>
    <row r="94" spans="1:20" x14ac:dyDescent="0.3">
      <c r="A94" s="156" t="s">
        <v>50</v>
      </c>
      <c r="B94" s="86" t="s">
        <v>111</v>
      </c>
      <c r="C94" s="87"/>
      <c r="D94" s="87"/>
      <c r="E94" s="94"/>
      <c r="F94" s="94"/>
      <c r="G94" s="94"/>
      <c r="H94" s="94"/>
      <c r="I94" s="25"/>
      <c r="P94"/>
      <c r="R94"/>
    </row>
    <row r="95" spans="1:20" x14ac:dyDescent="0.3">
      <c r="A95" s="156" t="s">
        <v>51</v>
      </c>
      <c r="B95" s="86" t="s">
        <v>102</v>
      </c>
      <c r="C95" s="87"/>
      <c r="D95" s="87"/>
      <c r="E95" s="94"/>
      <c r="F95" s="94"/>
      <c r="G95" s="94"/>
      <c r="H95" s="94"/>
      <c r="I95" s="25"/>
      <c r="P95"/>
      <c r="R95"/>
    </row>
    <row r="96" spans="1:20" ht="34.5" customHeight="1" x14ac:dyDescent="0.3">
      <c r="A96" s="156" t="s">
        <v>113</v>
      </c>
      <c r="B96" s="221" t="s">
        <v>79</v>
      </c>
      <c r="C96" s="221"/>
      <c r="D96" s="221"/>
      <c r="E96" s="221"/>
      <c r="F96" s="221"/>
      <c r="G96" s="221"/>
      <c r="H96" s="221"/>
      <c r="I96" s="25"/>
      <c r="P96"/>
      <c r="R96"/>
    </row>
    <row r="98" spans="1:3" x14ac:dyDescent="0.3">
      <c r="A98" s="146" t="s">
        <v>67</v>
      </c>
    </row>
    <row r="100" spans="1:3" x14ac:dyDescent="0.3">
      <c r="A100" s="145" t="s">
        <v>68</v>
      </c>
    </row>
    <row r="102" spans="1:3" x14ac:dyDescent="0.3">
      <c r="A102" s="145" t="s">
        <v>69</v>
      </c>
    </row>
    <row r="105" spans="1:3" x14ac:dyDescent="0.3">
      <c r="A105" s="146" t="s">
        <v>70</v>
      </c>
      <c r="C105" s="70" t="s">
        <v>70</v>
      </c>
    </row>
    <row r="107" spans="1:3" x14ac:dyDescent="0.3">
      <c r="A107" s="145" t="s">
        <v>68</v>
      </c>
      <c r="C107" t="s">
        <v>68</v>
      </c>
    </row>
    <row r="110" spans="1:3" x14ac:dyDescent="0.3">
      <c r="A110" s="145" t="s">
        <v>69</v>
      </c>
      <c r="C110" t="s">
        <v>69</v>
      </c>
    </row>
  </sheetData>
  <mergeCells count="3">
    <mergeCell ref="B96:H96"/>
    <mergeCell ref="C89:H89"/>
    <mergeCell ref="C92:H92"/>
  </mergeCells>
  <phoneticPr fontId="12" type="noConversion"/>
  <pageMargins left="0.70866141732283505" right="0.70866141732283505" top="0.49803149600000002" bottom="0.49803149600000002" header="0.31496062992126" footer="0.31496062992126"/>
  <pageSetup paperSize="9" scale="39" orientation="portrait" r:id="rId1"/>
  <rowBreaks count="1" manualBreakCount="1">
    <brk id="6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Centralizator</vt:lpstr>
      <vt:lpstr>A_Centralizarelucrari</vt:lpstr>
      <vt:lpstr>C_Detalii Executie extinderi</vt:lpstr>
      <vt:lpstr>D_Detalii Executie racorduri</vt:lpstr>
      <vt:lpstr>A_Centralizarelucrari!Print_Area</vt:lpstr>
      <vt:lpstr>'C_Detalii Executie extinderi'!Print_Area</vt:lpstr>
      <vt:lpstr>Centralizator!Print_Area</vt:lpstr>
      <vt:lpstr>'D_Detalii Executie racorduri'!Print_Area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MegaConstruct</dc:creator>
  <cp:lastModifiedBy>Corneliu Buzatu</cp:lastModifiedBy>
  <cp:lastPrinted>2022-06-17T10:48:10Z</cp:lastPrinted>
  <dcterms:created xsi:type="dcterms:W3CDTF">2015-06-05T18:17:20Z</dcterms:created>
  <dcterms:modified xsi:type="dcterms:W3CDTF">2025-06-19T13:24:30Z</dcterms:modified>
</cp:coreProperties>
</file>