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8_Calarasi\MEGA_CL_2025_056\MEGA_CL_2025_056_LOT2\"/>
    </mc:Choice>
  </mc:AlternateContent>
  <xr:revisionPtr revIDLastSave="0" documentId="13_ncr:1_{D3F1597B-B4BF-469A-B5E1-D04018640B25}"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Centralizator!$A$1:$J$8</definedName>
    <definedName name="_xlnm.Print_Area" localSheetId="3">'D_Detalii Executie racorduri'!$A$1:$H$111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8" l="1"/>
  <c r="F85" i="8"/>
  <c r="H24" i="8" l="1"/>
  <c r="F24" i="8"/>
  <c r="D17" i="8" l="1"/>
  <c r="H56" i="7" l="1"/>
  <c r="H55" i="7"/>
  <c r="B6" i="8" l="1"/>
  <c r="B5" i="8"/>
  <c r="D7" i="4" l="1"/>
  <c r="D50" i="4" l="1"/>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83" i="8"/>
  <c r="F83" i="8"/>
  <c r="H53" i="7" l="1"/>
  <c r="H13" i="7"/>
  <c r="H44" i="7"/>
  <c r="H36" i="7"/>
  <c r="H20" i="7"/>
  <c r="H52" i="7" l="1"/>
  <c r="H51" i="7" s="1"/>
  <c r="H59" i="7" s="1"/>
  <c r="H9" i="1"/>
  <c r="G9" i="1"/>
  <c r="F9" i="1"/>
  <c r="E9" i="1"/>
  <c r="A43" i="4" s="1"/>
  <c r="D9" i="1"/>
  <c r="C9" i="1"/>
  <c r="D19" i="8"/>
  <c r="F20" i="8"/>
  <c r="H21" i="8"/>
  <c r="F21" i="8"/>
  <c r="D62" i="8" l="1"/>
  <c r="H86" i="8" l="1"/>
  <c r="F86" i="8"/>
  <c r="K9"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2" i="8"/>
  <c r="F38" i="8"/>
  <c r="F39" i="8"/>
  <c r="H22" i="8"/>
  <c r="H20" i="8"/>
  <c r="F32" i="8"/>
  <c r="F31" i="8"/>
  <c r="F30" i="8"/>
  <c r="F29" i="8"/>
  <c r="F28" i="8"/>
  <c r="F27" i="8"/>
  <c r="F26" i="8"/>
  <c r="F25"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H31" i="8" l="1"/>
  <c r="H30" i="8"/>
  <c r="H29" i="8"/>
  <c r="H28" i="8"/>
  <c r="H27" i="8"/>
  <c r="H26" i="8"/>
  <c r="H25" i="8"/>
  <c r="H23" i="8"/>
  <c r="H19" i="8" l="1"/>
  <c r="D15" i="4"/>
  <c r="E15" i="4"/>
  <c r="B2" i="7"/>
  <c r="B3" i="7"/>
  <c r="H84" i="8"/>
  <c r="H13" i="8" l="1"/>
  <c r="H14" i="8"/>
  <c r="F15" i="4"/>
  <c r="B3" i="8" l="1"/>
  <c r="B4" i="8"/>
  <c r="B2" i="8"/>
  <c r="H61" i="8"/>
  <c r="H60" i="8"/>
  <c r="H59" i="8"/>
  <c r="H58" i="8"/>
  <c r="H57" i="8"/>
  <c r="H54" i="8"/>
  <c r="H52" i="8"/>
  <c r="H51" i="8"/>
  <c r="H50" i="8"/>
  <c r="H47" i="8"/>
  <c r="H46" i="8"/>
  <c r="H42" i="8"/>
  <c r="H17" i="8"/>
  <c r="H15" i="8"/>
  <c r="H12" i="8"/>
  <c r="H11" i="8" s="1"/>
  <c r="H49" i="8" l="1"/>
  <c r="H44" i="8"/>
  <c r="H55" i="8"/>
  <c r="F11" i="8"/>
  <c r="H48" i="8" l="1"/>
  <c r="D11" i="8"/>
  <c r="D16" i="8" s="1"/>
  <c r="H16" i="8" l="1"/>
  <c r="H10" i="8" s="1"/>
  <c r="F16" i="8"/>
  <c r="F10" i="8" s="1"/>
  <c r="F63" i="8"/>
  <c r="F62" i="8" s="1"/>
  <c r="B6" i="7"/>
  <c r="B5" i="7"/>
  <c r="B4" i="7"/>
  <c r="H63" i="8" l="1"/>
  <c r="H62" i="8" s="1"/>
  <c r="H46" i="4"/>
  <c r="H42" i="4"/>
  <c r="B37" i="4"/>
  <c r="C37" i="4" l="1"/>
  <c r="H39" i="8" l="1"/>
  <c r="H36" i="8" l="1"/>
  <c r="H37" i="8" l="1"/>
  <c r="H35" i="8" s="1"/>
  <c r="H43" i="8" l="1"/>
  <c r="D41" i="8"/>
  <c r="F41" i="8" s="1"/>
  <c r="H41" i="8" s="1"/>
  <c r="H40" i="8" s="1"/>
  <c r="H18" i="8" s="1"/>
  <c r="H88" i="8" s="1"/>
  <c r="F43" i="8"/>
  <c r="F40" i="8" l="1"/>
  <c r="F18" i="8" s="1"/>
  <c r="F88" i="8" s="1"/>
  <c r="D51" i="4" s="1"/>
  <c r="D49" i="4" s="1"/>
</calcChain>
</file>

<file path=xl/sharedStrings.xml><?xml version="1.0" encoding="utf-8"?>
<sst xmlns="http://schemas.openxmlformats.org/spreadsheetml/2006/main" count="414" uniqueCount="257">
  <si>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</si>
  <si>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</si>
  <si>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</si>
  <si>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</si>
  <si>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</si>
  <si>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</si>
  <si>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</si>
  <si>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</si>
  <si>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</si>
  <si>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</si>
  <si>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</si>
  <si>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</si>
  <si>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</si>
  <si>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</si>
  <si>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</si>
  <si>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</si>
  <si>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</si>
  <si>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</si>
  <si>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</si>
  <si>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</si>
  <si>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</si>
  <si>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</si>
  <si>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</si>
  <si>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</si>
  <si>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</si>
  <si>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</si>
  <si>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</si>
  <si>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</si>
  <si>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</si>
  <si>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</si>
  <si>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</si>
  <si>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</si>
  <si>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</si>
  <si>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</si>
  <si>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</si>
  <si>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</si>
  <si>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</si>
  <si>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</si>
  <si>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</si>
  <si>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</si>
  <si>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</si>
  <si>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</si>
  <si>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</si>
  <si>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</si>
  <si>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</si>
  <si>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</si>
  <si>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</si>
  <si>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</si>
  <si>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</si>
  <si>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</si>
  <si>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</si>
  <si>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</si>
  <si>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</si>
  <si>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</si>
  <si>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</si>
  <si>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</si>
  <si>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</si>
  <si>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</si>
  <si>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</si>
  <si>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</si>
  <si>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</si>
  <si>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</si>
  <si>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</si>
  <si>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</si>
  <si>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</si>
  <si>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</si>
  <si>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</si>
  <si>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</si>
  <si>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</si>
  <si>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</si>
  <si>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</si>
  <si>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</si>
  <si>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</si>
  <si>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</si>
  <si>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</si>
  <si>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</si>
  <si>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</si>
  <si>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</si>
  <si>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</si>
  <si>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</si>
  <si>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</si>
  <si>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</si>
  <si>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</si>
  <si>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</si>
  <si>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</si>
  <si>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</si>
  <si>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</si>
  <si>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</si>
  <si>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</si>
  <si>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</si>
  <si>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</si>
  <si>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</si>
  <si>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</si>
  <si>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</si>
  <si>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</si>
  <si>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</si>
  <si>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</si>
  <si>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</si>
  <si>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</si>
  <si>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</si>
  <si>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</si>
  <si>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</si>
  <si>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</si>
  <si>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</si>
  <si>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</si>
  <si>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</si>
  <si>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</si>
  <si>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</si>
  <si>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</si>
  <si>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</si>
  <si>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</si>
  <si>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</si>
  <si>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</si>
  <si>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</si>
  <si>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</si>
  <si>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</si>
  <si>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</si>
  <si>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</si>
  <si>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</si>
  <si>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</si>
  <si>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</si>
  <si>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</si>
  <si>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</si>
  <si>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</si>
  <si>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</si>
  <si>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</si>
  <si>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</si>
  <si>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</si>
  <si>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</si>
  <si>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</si>
  <si>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</si>
  <si>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</si>
  <si>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</si>
  <si>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</si>
  <si>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</si>
  <si>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</si>
  <si>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</si>
  <si>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</si>
  <si>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</si>
  <si>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</si>
  <si>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</si>
  <si>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</si>
  <si>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</si>
  <si>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</si>
  <si>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</si>
  <si>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</si>
  <si>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</si>
  <si>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</si>
  <si>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</si>
  <si>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</si>
  <si>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</si>
  <si>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</si>
  <si>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</si>
  <si>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</si>
  <si>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</si>
  <si>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</si>
  <si>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</si>
  <si>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</si>
  <si>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</si>
  <si>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</si>
  <si>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</si>
  <si>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</si>
  <si>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</si>
  <si>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</si>
  <si>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</si>
  <si>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</si>
  <si>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</si>
  <si>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</si>
  <si>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</si>
  <si>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</si>
  <si>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</si>
  <si>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</si>
  <si>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</si>
  <si>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</si>
  <si>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</si>
  <si>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</si>
  <si>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</si>
  <si>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</si>
  <si>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</si>
  <si>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</si>
  <si>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</si>
  <si>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</si>
  <si>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</si>
  <si>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</si>
  <si>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</si>
  <si>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</si>
  <si>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</si>
  <si>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</si>
  <si>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</si>
  <si>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</si>
  <si>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</si>
  <si>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</si>
  <si>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</si>
  <si>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</si>
  <si>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</si>
  <si>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</si>
  <si>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</si>
  <si>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</si>
  <si>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</si>
  <si>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</si>
  <si>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</si>
  <si>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</si>
  <si>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</si>
  <si>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</si>
  <si>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</si>
  <si>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</si>
  <si>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</si>
  <si>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</si>
  <si>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t>Stalpi sustinere (1.5ml/buc)</t>
  </si>
  <si>
    <t>TOTAL VALOARE LUCRARI RACORDARE  (A+B)</t>
  </si>
  <si>
    <t>Lucrari extindere conducta (diametru conducta de pana la 90mm inclusiv)-vezi nota 3</t>
  </si>
  <si>
    <t>Lucrari extindere conducta (diametru conducta de la DN110 la DN225)-vezi nota 3</t>
  </si>
  <si>
    <t>Sapatura sondaje retele</t>
  </si>
  <si>
    <t>Total IV - Manipulare si montaj tub de protectie</t>
  </si>
  <si>
    <t>COD LICITATIE:</t>
  </si>
  <si>
    <t>- Firida echipata cu regulator de 10 m3/h, 25mbar - placa G4 - HFP606025-G4-10</t>
  </si>
  <si>
    <t>- Firida echipata cu regulator de 25 m3/h, 25mbar - placa G4 - HFP606025-G4-25 DUBLA</t>
  </si>
  <si>
    <t>- Firida echipata cu regulator de 25 m3/h, 25mbar - placa G6 - HFP606025-G6-25</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</si>
  <si>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</si>
  <si>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</si>
  <si>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</si>
  <si>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</si>
  <si>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</si>
  <si>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</si>
  <si>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</si>
  <si>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</si>
  <si>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</si>
  <si>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</si>
  <si>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</si>
  <si>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</si>
  <si>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</si>
  <si>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</si>
  <si>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</si>
  <si>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</si>
  <si>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Valoarea componentei organizare de santier reprezinta maximum 3% din valoarea componentelor de la pct. 1, 2, 3, 4</t>
  </si>
  <si>
    <t>Total V - Organizare de santier</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</si>
  <si>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</si>
  <si>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</si>
  <si>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1.2</t>
  </si>
  <si>
    <t>Verificare proiecte tehnice</t>
  </si>
  <si>
    <t>1.1</t>
  </si>
  <si>
    <t>Verificare proiect tehnic pana la 250 ml (inclusiv)</t>
  </si>
  <si>
    <t>Verificare proiect tehnic peste 250 ml</t>
  </si>
  <si>
    <t xml:space="preserve">Sapatura groapa de cuplare </t>
  </si>
  <si>
    <t>Teu bransament 32 mm (valoare inclusa in primul metru)</t>
  </si>
  <si>
    <t>Teu bransament 63 mm (valoare inclusa in primul metru)</t>
  </si>
  <si>
    <t>3,10</t>
  </si>
  <si>
    <t>3,11</t>
  </si>
  <si>
    <t>Teu bransament 225 mm (se coteaza diferenta de pret dintre Teu 225/32 si Teu 63/32)</t>
  </si>
  <si>
    <t>3,12</t>
  </si>
  <si>
    <t>3,13</t>
  </si>
  <si>
    <t>- Firida echipata cu regulator de 10 m3/h, 25mbar - placa G6 - HFP606025-G6-10</t>
  </si>
  <si>
    <t xml:space="preserve">Demontare post </t>
  </si>
  <si>
    <t>Calarasi</t>
  </si>
  <si>
    <t>-</t>
  </si>
  <si>
    <t>Borcea</t>
  </si>
  <si>
    <t>MEGA_CL_2025_056_LOT2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</si>
</sst>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42"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29">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applyAlignment="1">
      <alignment horizontal="left"/>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164"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37" fontId="8" fillId="0" borderId="13" xfId="1" applyNumberFormat="1" applyFont="1" applyFill="1" applyBorder="1" applyAlignment="1">
      <alignment horizontal="center" wrapText="1"/>
    </xf>
    <xf numFmtId="0" fontId="0" fillId="0" borderId="0" xfId="0" quotePrefix="1" applyAlignment="1">
      <alignment horizontal="left" indent="2"/>
    </xf>
    <xf numFmtId="0" fontId="0" fillId="0" borderId="1" xfId="0" applyBorder="1"/>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0" fontId="3" fillId="0" borderId="21" xfId="0" applyFont="1" applyBorder="1" applyAlignment="1">
      <alignment horizontal="left"/>
    </xf>
    <xf numFmtId="43" fontId="8" fillId="0" borderId="8" xfId="1" applyFont="1" applyFill="1" applyBorder="1" applyAlignment="1">
      <alignment horizontal="center"/>
    </xf>
    <xf numFmtId="0" fontId="0" fillId="0" borderId="1" xfId="2" quotePrefix="1" applyFont="1" applyBorder="1" applyAlignment="1" applyProtection="1">
      <alignment horizontal="left" vertical="center" wrapText="1"/>
      <protection hidden="1"/>
    </xf>
    <xf numFmtId="0" fontId="0" fillId="0" borderId="0" xfId="0" quotePrefix="1" applyAlignment="1">
      <alignment horizontal="left" vertical="center"/>
    </xf>
    <xf numFmtId="0" fontId="19" fillId="0" borderId="0" xfId="0" quotePrefix="1" applyFont="1"/>
    <xf numFmtId="0" fontId="0" fillId="0" borderId="0" xfId="0" applyAlignment="1">
      <alignment horizontal="left" vertical="center"/>
    </xf>
    <xf numFmtId="43" fontId="23" fillId="6" borderId="1" xfId="0" applyNumberFormat="1" applyFont="1" applyFill="1" applyBorder="1" applyAlignment="1">
      <alignment horizontal="center"/>
    </xf>
    <xf numFmtId="43" fontId="19" fillId="0" borderId="0" xfId="0" applyNumberFormat="1" applyFont="1"/>
    <xf numFmtId="43" fontId="8" fillId="0" borderId="13" xfId="1" applyFont="1" applyFill="1" applyBorder="1" applyAlignment="1">
      <alignment wrapText="1"/>
    </xf>
    <xf numFmtId="0" fontId="1" fillId="0" borderId="7" xfId="0" applyFont="1" applyBorder="1" applyAlignment="1">
      <alignment horizontal="center" vertical="center"/>
    </xf>
    <xf numFmtId="0" fontId="1" fillId="0" borderId="24" xfId="0" applyFont="1" applyBorder="1" applyAlignment="1">
      <alignment horizontal="center" vertical="center"/>
    </xf>
    <xf numFmtId="43" fontId="8" fillId="0" borderId="13" xfId="1" applyFont="1" applyFill="1" applyBorder="1" applyAlignment="1">
      <alignment horizontal="left" vertical="center" wrapText="1"/>
    </xf>
    <xf numFmtId="43" fontId="8" fillId="0" borderId="7" xfId="1" applyFont="1" applyFill="1" applyBorder="1" applyAlignment="1">
      <alignment horizontal="center" vertical="center"/>
    </xf>
    <xf numFmtId="0" fontId="9" fillId="0" borderId="0" xfId="0" applyFont="1" applyAlignment="1">
      <alignment horizont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wrapText="1"/>
      <protection locked="0"/>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xf numFmtId="0" fontId="0" fillId="6" borderId="13" xfId="0" applyFill="1" applyBorder="1" applyAlignment="1">
      <alignment horizontal="center" vertical="center"/>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zoomScaleNormal="100" workbookViewId="0">
      <selection activeCell="F9" sqref="F9"/>
    </sheetView>
  </sheetViews>
  <sheetFormatPr defaultRowHeight="14.4" x14ac:dyDescent="0.3"/>
  <cols>
    <col min="1" max="1" width="14.44140625" customWidth="1"/>
    <col min="2" max="2" width="17.88671875" bestFit="1" customWidth="1"/>
    <col min="3" max="3" width="13" customWidth="1"/>
    <col min="4" max="4" width="11.6640625" customWidth="1"/>
    <col min="5" max="5" width="10.5546875" customWidth="1"/>
    <col min="11" max="11" width="10.44140625" customWidth="1"/>
  </cols>
  <sheetData>
    <row r="1" spans="1:14" x14ac:dyDescent="0.3">
      <c r="A1" s="204" t="s">
        <v>9</v>
      </c>
      <c r="B1" s="204"/>
      <c r="H1" t="s">
        <v>53</v>
      </c>
    </row>
    <row r="3" spans="1:14" x14ac:dyDescent="0.3">
      <c r="A3" s="1" t="s">
        <v>8</v>
      </c>
    </row>
    <row r="4" spans="1:14" x14ac:dyDescent="0.3">
      <c r="A4" s="1" t="s">
        <v>214</v>
      </c>
      <c r="B4" s="1" t="s">
        <v>256</v>
      </c>
    </row>
    <row r="5" spans="1:14" ht="15" thickBot="1" x14ac:dyDescent="0.35"/>
    <row r="6" spans="1:14" ht="28.5" customHeight="1" thickBot="1" x14ac:dyDescent="0.35">
      <c r="A6" s="208" t="s">
        <v>0</v>
      </c>
      <c r="B6" s="210" t="s">
        <v>1</v>
      </c>
      <c r="C6" s="205" t="s">
        <v>10</v>
      </c>
      <c r="D6" s="206"/>
      <c r="E6" s="205" t="s">
        <v>11</v>
      </c>
      <c r="F6" s="207"/>
      <c r="G6" s="207"/>
      <c r="H6" s="206"/>
      <c r="K6" s="2"/>
    </row>
    <row r="7" spans="1:14" ht="15" thickBot="1" x14ac:dyDescent="0.35">
      <c r="A7" s="209"/>
      <c r="B7" s="211"/>
      <c r="C7" s="45" t="s">
        <v>2</v>
      </c>
      <c r="D7" s="49" t="s">
        <v>3</v>
      </c>
      <c r="E7" s="45" t="s">
        <v>4</v>
      </c>
      <c r="F7" s="46" t="s">
        <v>5</v>
      </c>
      <c r="G7" s="46" t="s">
        <v>6</v>
      </c>
      <c r="H7" s="47" t="s">
        <v>7</v>
      </c>
      <c r="K7" s="2"/>
    </row>
    <row r="8" spans="1:14" s="3" customFormat="1" ht="15" thickBot="1" x14ac:dyDescent="0.35">
      <c r="A8" s="50" t="s">
        <v>253</v>
      </c>
      <c r="B8" s="51" t="s">
        <v>255</v>
      </c>
      <c r="C8" s="52"/>
      <c r="D8" s="53"/>
      <c r="E8" s="52">
        <v>3</v>
      </c>
      <c r="F8" s="54">
        <v>3</v>
      </c>
      <c r="G8" s="54"/>
      <c r="H8" s="53"/>
    </row>
    <row r="9" spans="1:14" ht="15" thickBot="1" x14ac:dyDescent="0.35">
      <c r="A9" s="55" t="s">
        <v>63</v>
      </c>
      <c r="B9" s="56"/>
      <c r="C9" s="69">
        <f t="shared" ref="C9:H9" si="0">SUM(C8:C8)</f>
        <v>0</v>
      </c>
      <c r="D9" s="69">
        <f t="shared" si="0"/>
        <v>0</v>
      </c>
      <c r="E9" s="69">
        <f t="shared" si="0"/>
        <v>3</v>
      </c>
      <c r="F9" s="69">
        <f t="shared" si="0"/>
        <v>3</v>
      </c>
      <c r="G9" s="69">
        <f t="shared" si="0"/>
        <v>0</v>
      </c>
      <c r="H9" s="70">
        <f t="shared" si="0"/>
        <v>0</v>
      </c>
      <c r="K9" s="203">
        <f>SUM(F9:H9)</f>
        <v>3</v>
      </c>
      <c r="L9" s="3"/>
      <c r="M9" s="3"/>
      <c r="N9" s="3"/>
    </row>
    <row r="11" spans="1:14" x14ac:dyDescent="0.3">
      <c r="A11" s="48" t="s">
        <v>101</v>
      </c>
    </row>
    <row r="12" spans="1:14" x14ac:dyDescent="0.3">
      <c r="A12" s="193" t="s">
        <v>254</v>
      </c>
    </row>
    <row r="13" spans="1:14" x14ac:dyDescent="0.3">
      <c r="A13" s="193"/>
    </row>
    <row r="14" spans="1:14" x14ac:dyDescent="0.3">
      <c r="A14" s="193"/>
    </row>
    <row r="15" spans="1:14" x14ac:dyDescent="0.3">
      <c r="A15" s="193"/>
      <c r="B15" s="63"/>
      <c r="C15" s="64"/>
      <c r="D15" s="65"/>
      <c r="E15" s="65"/>
      <c r="F15" s="65"/>
      <c r="G15" s="66"/>
      <c r="H15" s="66"/>
      <c r="I15" s="67"/>
      <c r="J15" s="68"/>
    </row>
    <row r="16" spans="1:14" x14ac:dyDescent="0.3">
      <c r="A16" s="193"/>
      <c r="B16" s="63"/>
      <c r="C16" s="64"/>
      <c r="D16" s="65"/>
      <c r="E16" s="65"/>
      <c r="F16" s="65"/>
      <c r="G16" s="66"/>
      <c r="H16" s="66"/>
      <c r="I16" s="67"/>
      <c r="J16" s="68"/>
    </row>
    <row r="17" spans="1:10" x14ac:dyDescent="0.3">
      <c r="A17" s="182"/>
      <c r="B17" s="63"/>
      <c r="C17" s="64"/>
      <c r="D17" s="65"/>
      <c r="E17" s="65"/>
      <c r="F17" s="65"/>
      <c r="G17" s="66"/>
      <c r="H17" s="66"/>
      <c r="I17" s="67"/>
      <c r="J17" s="68"/>
    </row>
    <row r="18" spans="1:10" x14ac:dyDescent="0.3">
      <c r="A18" s="182"/>
    </row>
    <row r="19" spans="1:10" x14ac:dyDescent="0.3">
      <c r="A19" s="182"/>
    </row>
    <row r="20" spans="1:10" x14ac:dyDescent="0.3">
      <c r="A20" s="182"/>
    </row>
    <row r="21" spans="1:10" x14ac:dyDescent="0.3">
      <c r="A21" s="182"/>
    </row>
    <row r="22" spans="1:10" x14ac:dyDescent="0.3">
      <c r="A22" s="194"/>
    </row>
    <row r="23" spans="1:10" x14ac:dyDescent="0.3">
      <c r="A23" s="195"/>
    </row>
    <row r="24" spans="1:10" x14ac:dyDescent="0.3">
      <c r="A24" s="182"/>
    </row>
  </sheetData>
  <mergeCells count="5">
    <mergeCell ref="A1:B1"/>
    <mergeCell ref="C6:D6"/>
    <mergeCell ref="E6:H6"/>
    <mergeCell ref="A6:A7"/>
    <mergeCell ref="B6:B7"/>
  </mergeCells>
  <conditionalFormatting sqref="B15:B17">
    <cfRule type="duplicateValues" dxfId="3" priority="4"/>
  </conditionalFormatting>
  <conditionalFormatting sqref="C15:C17">
    <cfRule type="duplicateValues" dxfId="2" priority="5"/>
    <cfRule type="duplicateValues" dxfId="1" priority="6"/>
  </conditionalFormatting>
  <conditionalFormatting sqref="I15:I17">
    <cfRule type="duplicateValues" dxfId="0" priority="1"/>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32"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4" t="s">
        <v>253</v>
      </c>
    </row>
    <row r="6" spans="1:9" x14ac:dyDescent="0.3">
      <c r="A6" s="1" t="s">
        <v>15</v>
      </c>
      <c r="B6" s="1"/>
      <c r="D6" s="58" t="s">
        <v>255</v>
      </c>
    </row>
    <row r="7" spans="1:9" x14ac:dyDescent="0.3">
      <c r="A7" s="1" t="s">
        <v>16</v>
      </c>
      <c r="B7" s="1"/>
      <c r="D7" s="24" t="str">
        <f>Centralizator!B4</f>
        <v>MEGA_CL_2025_056_LOT2</v>
      </c>
    </row>
    <row r="8" spans="1:9" x14ac:dyDescent="0.3">
      <c r="A8" s="1" t="s">
        <v>17</v>
      </c>
      <c r="B8" s="1"/>
      <c r="D8" s="62">
        <v>45810</v>
      </c>
    </row>
    <row r="9" spans="1:9" x14ac:dyDescent="0.3">
      <c r="A9" s="1" t="s">
        <v>18</v>
      </c>
      <c r="B9" s="1"/>
      <c r="D9" s="62">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7" t="s">
        <v>20</v>
      </c>
      <c r="B13" s="218"/>
      <c r="C13" s="25" t="s">
        <v>27</v>
      </c>
      <c r="D13" s="218" t="s">
        <v>26</v>
      </c>
      <c r="E13" s="218"/>
      <c r="F13" s="218"/>
      <c r="G13" s="218"/>
      <c r="H13" s="219"/>
      <c r="I13" s="4"/>
    </row>
    <row r="14" spans="1:9" x14ac:dyDescent="0.3">
      <c r="A14" s="8" t="s">
        <v>2</v>
      </c>
      <c r="B14" s="19" t="s">
        <v>3</v>
      </c>
      <c r="C14" s="26" t="s">
        <v>4</v>
      </c>
      <c r="D14" s="15" t="s">
        <v>5</v>
      </c>
      <c r="E14" s="9" t="s">
        <v>6</v>
      </c>
      <c r="F14" s="10" t="s">
        <v>7</v>
      </c>
      <c r="G14" s="10" t="s">
        <v>24</v>
      </c>
      <c r="H14" s="10" t="s">
        <v>25</v>
      </c>
      <c r="I14" s="4"/>
    </row>
    <row r="15" spans="1:9" ht="15" thickBot="1" x14ac:dyDescent="0.35">
      <c r="A15" s="199"/>
      <c r="B15" s="20"/>
      <c r="C15" s="200"/>
      <c r="D15" s="228">
        <f>Centralizator!F9</f>
        <v>3</v>
      </c>
      <c r="E15" s="6">
        <f>Centralizator!G9</f>
        <v>0</v>
      </c>
      <c r="F15" s="7">
        <f>Centralizator!H9</f>
        <v>0</v>
      </c>
      <c r="G15" s="7">
        <v>0</v>
      </c>
      <c r="H15" s="7">
        <v>0</v>
      </c>
      <c r="I15" s="3"/>
    </row>
    <row r="16" spans="1:9" x14ac:dyDescent="0.3">
      <c r="A16" s="27"/>
      <c r="B16" s="27"/>
      <c r="C16" s="27"/>
      <c r="D16" s="27"/>
      <c r="E16" s="27"/>
      <c r="F16" s="27"/>
      <c r="G16" s="27"/>
      <c r="H16" s="27"/>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12" t="s">
        <v>22</v>
      </c>
      <c r="B19" s="213"/>
      <c r="C19" s="213"/>
      <c r="D19" s="213"/>
      <c r="E19" s="213"/>
      <c r="F19" s="213"/>
      <c r="G19" s="213"/>
      <c r="H19" s="213"/>
      <c r="I19" s="213"/>
      <c r="J19" s="214"/>
    </row>
    <row r="20" spans="1:10" x14ac:dyDescent="0.3">
      <c r="A20" s="11">
        <v>40</v>
      </c>
      <c r="B20" s="16">
        <v>63</v>
      </c>
      <c r="C20" s="12">
        <v>75</v>
      </c>
      <c r="D20" s="12">
        <v>90</v>
      </c>
      <c r="E20" s="12">
        <v>110</v>
      </c>
      <c r="F20" s="12">
        <v>125</v>
      </c>
      <c r="G20" s="12">
        <v>160</v>
      </c>
      <c r="H20" s="12">
        <v>180</v>
      </c>
      <c r="I20" s="12">
        <v>200</v>
      </c>
      <c r="J20" s="13">
        <v>250</v>
      </c>
    </row>
    <row r="21" spans="1:10" ht="15" thickBot="1" x14ac:dyDescent="0.35">
      <c r="A21" s="61"/>
      <c r="B21" s="181"/>
      <c r="C21" s="181"/>
      <c r="D21" s="198"/>
      <c r="E21" s="39">
        <v>0</v>
      </c>
      <c r="F21" s="39">
        <v>0</v>
      </c>
      <c r="G21" s="39">
        <v>0</v>
      </c>
      <c r="H21" s="39">
        <v>0</v>
      </c>
      <c r="I21" s="39">
        <v>0</v>
      </c>
      <c r="J21" s="40">
        <v>0</v>
      </c>
    </row>
    <row r="22" spans="1:10" ht="15" thickBot="1" x14ac:dyDescent="0.35">
      <c r="A22" s="22"/>
      <c r="B22" s="190"/>
      <c r="C22" s="29"/>
      <c r="D22" s="29"/>
      <c r="E22" s="29"/>
      <c r="F22" s="29"/>
      <c r="G22" s="29"/>
      <c r="H22" s="29"/>
      <c r="I22" s="29"/>
      <c r="J22" s="30"/>
    </row>
    <row r="23" spans="1:10" ht="15" thickBot="1" x14ac:dyDescent="0.35">
      <c r="A23" s="212" t="s">
        <v>37</v>
      </c>
      <c r="B23" s="213"/>
      <c r="C23" s="213"/>
      <c r="D23" s="213"/>
      <c r="E23" s="213"/>
      <c r="F23" s="213"/>
      <c r="G23" s="213"/>
      <c r="H23" s="213"/>
      <c r="I23" s="213"/>
      <c r="J23" s="214"/>
    </row>
    <row r="24" spans="1:10" x14ac:dyDescent="0.3">
      <c r="A24" s="11">
        <v>40</v>
      </c>
      <c r="B24" s="16">
        <v>63</v>
      </c>
      <c r="C24" s="12">
        <v>75</v>
      </c>
      <c r="D24" s="12">
        <v>90</v>
      </c>
      <c r="E24" s="12">
        <v>110</v>
      </c>
      <c r="F24" s="12">
        <v>125</v>
      </c>
      <c r="G24" s="12">
        <v>160</v>
      </c>
      <c r="H24" s="12">
        <v>180</v>
      </c>
      <c r="I24" s="12">
        <v>200</v>
      </c>
      <c r="J24" s="13">
        <v>250</v>
      </c>
    </row>
    <row r="25" spans="1:10" ht="15" thickBot="1" x14ac:dyDescent="0.35">
      <c r="A25" s="61"/>
      <c r="B25" s="201"/>
      <c r="C25" s="191"/>
      <c r="D25" s="198"/>
      <c r="E25" s="39">
        <v>0</v>
      </c>
      <c r="F25" s="39">
        <v>0</v>
      </c>
      <c r="G25" s="39">
        <v>0</v>
      </c>
      <c r="H25" s="39">
        <v>0</v>
      </c>
      <c r="I25" s="39">
        <v>0</v>
      </c>
      <c r="J25" s="40">
        <v>0</v>
      </c>
    </row>
    <row r="26" spans="1:10" ht="15" thickBot="1" x14ac:dyDescent="0.35">
      <c r="A26" s="3"/>
      <c r="B26" s="190"/>
      <c r="C26" s="3"/>
      <c r="D26" s="3"/>
      <c r="E26" s="3"/>
      <c r="F26" s="3"/>
      <c r="G26" s="3"/>
      <c r="H26" s="3"/>
      <c r="I26" s="3"/>
      <c r="J26" s="3"/>
    </row>
    <row r="27" spans="1:10" ht="15" thickBot="1" x14ac:dyDescent="0.35">
      <c r="A27" s="212" t="s">
        <v>23</v>
      </c>
      <c r="B27" s="213"/>
      <c r="C27" s="213"/>
      <c r="D27" s="213"/>
      <c r="E27" s="213"/>
      <c r="F27" s="213"/>
      <c r="G27" s="213"/>
      <c r="H27" s="213"/>
      <c r="I27" s="213"/>
      <c r="J27" s="214"/>
    </row>
    <row r="28" spans="1:10" x14ac:dyDescent="0.3">
      <c r="A28" s="11">
        <v>40</v>
      </c>
      <c r="B28" s="16">
        <v>63</v>
      </c>
      <c r="C28" s="12">
        <v>75</v>
      </c>
      <c r="D28" s="12">
        <v>90</v>
      </c>
      <c r="E28" s="12">
        <v>110</v>
      </c>
      <c r="F28" s="12">
        <v>125</v>
      </c>
      <c r="G28" s="12">
        <v>160</v>
      </c>
      <c r="H28" s="12">
        <v>180</v>
      </c>
      <c r="I28" s="12">
        <v>200</v>
      </c>
      <c r="J28" s="13">
        <v>250</v>
      </c>
    </row>
    <row r="29" spans="1:10" ht="15" thickBot="1" x14ac:dyDescent="0.35">
      <c r="A29" s="37">
        <v>0</v>
      </c>
      <c r="B29" s="38">
        <v>0</v>
      </c>
      <c r="C29" s="39">
        <v>0</v>
      </c>
      <c r="D29" s="39">
        <v>0</v>
      </c>
      <c r="E29" s="39">
        <v>0</v>
      </c>
      <c r="F29" s="39">
        <v>0</v>
      </c>
      <c r="G29" s="39">
        <v>0</v>
      </c>
      <c r="H29" s="39">
        <v>0</v>
      </c>
      <c r="I29" s="39">
        <v>0</v>
      </c>
      <c r="J29" s="40">
        <v>0</v>
      </c>
    </row>
    <row r="30" spans="1:10" ht="15" thickBot="1" x14ac:dyDescent="0.35">
      <c r="A30" s="4"/>
      <c r="B30" s="4"/>
      <c r="C30" s="3"/>
      <c r="D30" s="3"/>
      <c r="E30" s="3"/>
      <c r="F30" s="3"/>
      <c r="G30" s="3"/>
      <c r="H30" s="3"/>
      <c r="I30" s="3"/>
      <c r="J30" s="3"/>
    </row>
    <row r="31" spans="1:10" ht="15" thickBot="1" x14ac:dyDescent="0.35">
      <c r="A31" s="212" t="s">
        <v>38</v>
      </c>
      <c r="B31" s="213"/>
      <c r="C31" s="213"/>
      <c r="D31" s="213"/>
      <c r="E31" s="213"/>
      <c r="F31" s="213"/>
      <c r="G31" s="213"/>
      <c r="H31" s="213"/>
      <c r="I31" s="213"/>
      <c r="J31" s="214"/>
    </row>
    <row r="32" spans="1:10" x14ac:dyDescent="0.3">
      <c r="A32" s="11">
        <v>40</v>
      </c>
      <c r="B32" s="16">
        <v>63</v>
      </c>
      <c r="C32" s="12">
        <v>75</v>
      </c>
      <c r="D32" s="12">
        <v>90</v>
      </c>
      <c r="E32" s="12">
        <v>110</v>
      </c>
      <c r="F32" s="12">
        <v>125</v>
      </c>
      <c r="G32" s="12">
        <v>160</v>
      </c>
      <c r="H32" s="12">
        <v>180</v>
      </c>
      <c r="I32" s="12">
        <v>200</v>
      </c>
      <c r="J32" s="13">
        <v>250</v>
      </c>
    </row>
    <row r="33" spans="1:11" ht="15" thickBot="1" x14ac:dyDescent="0.35">
      <c r="A33" s="37">
        <v>0</v>
      </c>
      <c r="B33" s="38">
        <v>0</v>
      </c>
      <c r="C33" s="39">
        <v>0</v>
      </c>
      <c r="D33" s="39">
        <v>0</v>
      </c>
      <c r="E33" s="39">
        <v>0</v>
      </c>
      <c r="F33" s="39">
        <v>0</v>
      </c>
      <c r="G33" s="39">
        <v>0</v>
      </c>
      <c r="H33" s="39">
        <v>0</v>
      </c>
      <c r="I33" s="39">
        <v>0</v>
      </c>
      <c r="J33" s="40">
        <v>0</v>
      </c>
    </row>
    <row r="34" spans="1:11" ht="15" thickBot="1" x14ac:dyDescent="0.35">
      <c r="A34" s="22"/>
      <c r="B34" s="23"/>
      <c r="C34" s="3"/>
      <c r="D34" s="3"/>
      <c r="E34" s="3"/>
      <c r="F34" s="3"/>
      <c r="G34" s="3"/>
      <c r="H34" s="3"/>
      <c r="I34" s="3"/>
      <c r="J34" s="3"/>
    </row>
    <row r="35" spans="1:11" ht="28.5" customHeight="1" thickBot="1" x14ac:dyDescent="0.35">
      <c r="A35" s="217" t="s">
        <v>21</v>
      </c>
      <c r="B35" s="219"/>
      <c r="C35" s="28" t="s">
        <v>31</v>
      </c>
      <c r="D35" s="21"/>
      <c r="E35" s="21"/>
      <c r="F35" s="21"/>
      <c r="G35" s="3"/>
      <c r="H35" s="3"/>
      <c r="I35" s="4"/>
    </row>
    <row r="36" spans="1:11" x14ac:dyDescent="0.3">
      <c r="A36" s="8" t="s">
        <v>2</v>
      </c>
      <c r="B36" s="19" t="s">
        <v>3</v>
      </c>
      <c r="C36" s="28"/>
      <c r="D36" s="21"/>
      <c r="E36" s="21"/>
      <c r="F36" s="21"/>
      <c r="G36" s="3"/>
      <c r="H36" s="3"/>
      <c r="I36" s="4"/>
    </row>
    <row r="37" spans="1:11" ht="15" thickBot="1" x14ac:dyDescent="0.35">
      <c r="A37" s="202">
        <f>SUM(A25:K25)</f>
        <v>0</v>
      </c>
      <c r="B37" s="41">
        <f>SUM(A33:J33)</f>
        <v>0</v>
      </c>
      <c r="C37" s="42">
        <f>B37+A37</f>
        <v>0</v>
      </c>
      <c r="D37" s="21"/>
      <c r="E37" s="21"/>
      <c r="F37" s="21"/>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12" t="s">
        <v>19</v>
      </c>
      <c r="B41" s="213"/>
      <c r="C41" s="213"/>
      <c r="D41" s="213"/>
      <c r="E41" s="213"/>
      <c r="F41" s="213"/>
      <c r="G41" s="213"/>
      <c r="H41" s="34" t="s">
        <v>39</v>
      </c>
      <c r="I41" s="3"/>
      <c r="J41" s="3"/>
    </row>
    <row r="42" spans="1:11" x14ac:dyDescent="0.3">
      <c r="A42" s="31">
        <v>32</v>
      </c>
      <c r="B42" s="32">
        <v>40</v>
      </c>
      <c r="C42" s="17">
        <v>63</v>
      </c>
      <c r="D42" s="17">
        <v>75</v>
      </c>
      <c r="E42" s="17">
        <v>90</v>
      </c>
      <c r="F42" s="17">
        <v>110</v>
      </c>
      <c r="G42" s="33">
        <v>125</v>
      </c>
      <c r="H42" s="215">
        <f>SUM(A43:G43)</f>
        <v>3</v>
      </c>
      <c r="I42" s="3"/>
      <c r="J42" s="3"/>
    </row>
    <row r="43" spans="1:11" ht="15" thickBot="1" x14ac:dyDescent="0.35">
      <c r="A43" s="59">
        <f>Centralizator!E9-B43+C43+D43+E43+F43+G43</f>
        <v>3</v>
      </c>
      <c r="B43" s="60">
        <v>0</v>
      </c>
      <c r="C43" s="39">
        <v>0</v>
      </c>
      <c r="D43" s="39">
        <v>0</v>
      </c>
      <c r="E43" s="39">
        <v>0</v>
      </c>
      <c r="F43" s="39">
        <v>0</v>
      </c>
      <c r="G43" s="43">
        <v>0</v>
      </c>
      <c r="H43" s="216"/>
      <c r="I43" s="3"/>
      <c r="J43" s="3"/>
    </row>
    <row r="44" spans="1:11" ht="15" thickBot="1" x14ac:dyDescent="0.35">
      <c r="A44" s="3"/>
      <c r="B44" s="3"/>
      <c r="C44" s="3"/>
      <c r="D44" s="3"/>
      <c r="E44" s="3"/>
      <c r="F44" s="3"/>
      <c r="G44" s="3"/>
      <c r="H44" s="3"/>
      <c r="I44" s="3"/>
      <c r="J44" s="3"/>
    </row>
    <row r="45" spans="1:11" ht="15" thickBot="1" x14ac:dyDescent="0.35">
      <c r="A45" s="212" t="s">
        <v>12</v>
      </c>
      <c r="B45" s="213"/>
      <c r="C45" s="213"/>
      <c r="D45" s="213"/>
      <c r="E45" s="213"/>
      <c r="F45" s="213"/>
      <c r="G45" s="214"/>
      <c r="H45" s="34" t="s">
        <v>54</v>
      </c>
      <c r="I45" s="3"/>
      <c r="J45" s="3"/>
    </row>
    <row r="46" spans="1:11" x14ac:dyDescent="0.3">
      <c r="A46" s="31">
        <v>32</v>
      </c>
      <c r="B46" s="32">
        <v>40</v>
      </c>
      <c r="C46" s="17">
        <v>63</v>
      </c>
      <c r="D46" s="17">
        <v>75</v>
      </c>
      <c r="E46" s="17">
        <v>90</v>
      </c>
      <c r="F46" s="17">
        <v>110</v>
      </c>
      <c r="G46" s="18">
        <v>125</v>
      </c>
      <c r="H46" s="215">
        <f>SUM(A47:G47)</f>
        <v>13.7</v>
      </c>
      <c r="I46" s="3"/>
      <c r="J46" s="3"/>
    </row>
    <row r="47" spans="1:11" ht="15" thickBot="1" x14ac:dyDescent="0.35">
      <c r="A47" s="59">
        <v>13.7</v>
      </c>
      <c r="B47" s="60"/>
      <c r="C47" s="39">
        <v>0</v>
      </c>
      <c r="D47" s="39">
        <v>0</v>
      </c>
      <c r="E47" s="39">
        <v>0</v>
      </c>
      <c r="F47" s="39">
        <v>0</v>
      </c>
      <c r="G47" s="43">
        <v>0</v>
      </c>
      <c r="H47" s="216"/>
      <c r="I47" s="3"/>
      <c r="J47" s="3"/>
    </row>
    <row r="48" spans="1:11" x14ac:dyDescent="0.3">
      <c r="A48" s="3"/>
      <c r="B48" s="3"/>
      <c r="C48" s="3"/>
      <c r="D48" s="3"/>
      <c r="E48" s="3"/>
      <c r="F48" s="3"/>
      <c r="G48" s="3"/>
      <c r="H48" s="3"/>
      <c r="I48" s="3"/>
      <c r="J48" s="3"/>
      <c r="K48" s="3"/>
    </row>
    <row r="49" spans="1:11" ht="18" x14ac:dyDescent="0.35">
      <c r="A49" s="1" t="s">
        <v>55</v>
      </c>
      <c r="B49" s="3"/>
      <c r="C49" s="3"/>
      <c r="D49" s="35">
        <f>SUM(D50:D51)</f>
        <v>7403</v>
      </c>
      <c r="E49" s="3"/>
      <c r="F49" s="3"/>
      <c r="G49" s="3"/>
      <c r="H49" s="3"/>
      <c r="I49" s="3"/>
      <c r="J49" s="3"/>
      <c r="K49" s="44"/>
    </row>
    <row r="50" spans="1:11" x14ac:dyDescent="0.3">
      <c r="A50" s="1" t="s">
        <v>40</v>
      </c>
      <c r="B50" s="3"/>
      <c r="C50" s="3"/>
      <c r="D50" s="36">
        <f>'C_Detalii Executie extinderi'!F59</f>
        <v>0</v>
      </c>
      <c r="E50" s="3"/>
      <c r="F50" s="3"/>
      <c r="G50" s="3"/>
      <c r="H50" s="3"/>
      <c r="I50" s="3"/>
      <c r="J50" s="3"/>
      <c r="K50" s="44"/>
    </row>
    <row r="51" spans="1:11" x14ac:dyDescent="0.3">
      <c r="A51" s="1" t="s">
        <v>41</v>
      </c>
      <c r="B51" s="3"/>
      <c r="C51" s="3"/>
      <c r="D51" s="36">
        <f>'D_Detalii Executie racorduri'!F88</f>
        <v>7403</v>
      </c>
      <c r="E51" s="3"/>
      <c r="F51" s="3"/>
      <c r="G51" s="3"/>
      <c r="H51" s="3"/>
      <c r="I51" s="3"/>
      <c r="J51" s="3"/>
      <c r="K51" s="44"/>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heetViews>
  <sheetFormatPr defaultRowHeight="14.4" x14ac:dyDescent="0.3"/>
  <cols>
    <col min="1" max="1" width="28.6640625" bestFit="1" customWidth="1"/>
    <col min="2" max="2" width="77.44140625" customWidth="1"/>
    <col min="4" max="4" width="9.5546875" customWidth="1"/>
    <col min="5" max="5" width="11" style="91" bestFit="1" customWidth="1"/>
    <col min="6" max="6" width="14.33203125" style="91" bestFit="1" customWidth="1"/>
    <col min="7" max="7" width="11.88671875" style="91" customWidth="1"/>
    <col min="8" max="8" width="11.109375" style="91" customWidth="1"/>
    <col min="9" max="9" width="26.5546875" bestFit="1" customWidth="1"/>
  </cols>
  <sheetData>
    <row r="1" spans="1:8" x14ac:dyDescent="0.3">
      <c r="H1" s="92" t="s">
        <v>95</v>
      </c>
    </row>
    <row r="2" spans="1:8" x14ac:dyDescent="0.3">
      <c r="A2" s="73" t="s">
        <v>14</v>
      </c>
      <c r="B2" s="24" t="str">
        <f>A_Centralizarelucrari!D5</f>
        <v>Calarasi</v>
      </c>
    </row>
    <row r="3" spans="1:8" x14ac:dyDescent="0.3">
      <c r="A3" s="73" t="s">
        <v>15</v>
      </c>
      <c r="B3" s="24" t="str">
        <f>A_Centralizarelucrari!D6</f>
        <v>Borcea</v>
      </c>
    </row>
    <row r="4" spans="1:8" x14ac:dyDescent="0.3">
      <c r="A4" s="73" t="s">
        <v>16</v>
      </c>
      <c r="B4" s="24" t="str">
        <f>A_Centralizarelucrari!D7</f>
        <v>MEGA_CL_2025_056_LOT2</v>
      </c>
    </row>
    <row r="5" spans="1:8" x14ac:dyDescent="0.3">
      <c r="A5" s="73" t="s">
        <v>17</v>
      </c>
      <c r="B5" s="62">
        <f>A_Centralizarelucrari!D8</f>
        <v>45810</v>
      </c>
    </row>
    <row r="6" spans="1:8" x14ac:dyDescent="0.3">
      <c r="A6" s="73" t="s">
        <v>18</v>
      </c>
      <c r="B6" s="62">
        <f>A_Centralizarelucrari!D9</f>
        <v>45842</v>
      </c>
    </row>
    <row r="8" spans="1:8" x14ac:dyDescent="0.3">
      <c r="A8" s="73" t="s">
        <v>42</v>
      </c>
    </row>
    <row r="9" spans="1:8" x14ac:dyDescent="0.3">
      <c r="A9" s="76" t="s">
        <v>86</v>
      </c>
      <c r="B9" s="77">
        <v>0</v>
      </c>
    </row>
    <row r="10" spans="1:8" x14ac:dyDescent="0.3">
      <c r="A10" s="76" t="s">
        <v>87</v>
      </c>
      <c r="B10" s="77">
        <v>0</v>
      </c>
    </row>
    <row r="11" spans="1:8" x14ac:dyDescent="0.3">
      <c r="A11" s="73" t="s">
        <v>94</v>
      </c>
      <c r="B11" s="77">
        <v>0</v>
      </c>
      <c r="C11" s="3"/>
      <c r="D11" s="3"/>
    </row>
    <row r="12" spans="1:8" ht="43.2" x14ac:dyDescent="0.3">
      <c r="A12" s="78" t="s">
        <v>43</v>
      </c>
      <c r="B12" s="78" t="s">
        <v>88</v>
      </c>
      <c r="C12" s="78" t="s">
        <v>89</v>
      </c>
      <c r="D12" s="79" t="s">
        <v>156</v>
      </c>
      <c r="E12" s="93" t="s">
        <v>161</v>
      </c>
      <c r="F12" s="93" t="s">
        <v>56</v>
      </c>
      <c r="G12" s="93" t="s">
        <v>57</v>
      </c>
      <c r="H12" s="93" t="s">
        <v>90</v>
      </c>
    </row>
    <row r="13" spans="1:8" x14ac:dyDescent="0.3">
      <c r="A13" s="80">
        <v>1</v>
      </c>
      <c r="B13" s="80" t="s">
        <v>122</v>
      </c>
      <c r="C13" s="80"/>
      <c r="D13" s="196"/>
      <c r="E13" s="81"/>
      <c r="F13" s="81"/>
      <c r="G13" s="81"/>
      <c r="H13" s="81">
        <f>SUM(H14:H19)</f>
        <v>0</v>
      </c>
    </row>
    <row r="14" spans="1:8" x14ac:dyDescent="0.3">
      <c r="A14" s="184">
        <v>1.1000000000000001</v>
      </c>
      <c r="B14" s="183" t="s">
        <v>210</v>
      </c>
      <c r="C14" s="184" t="s">
        <v>59</v>
      </c>
      <c r="D14" s="82"/>
      <c r="E14" s="57"/>
      <c r="F14" s="57"/>
      <c r="G14" s="57"/>
      <c r="H14" s="57">
        <f>G14*D14</f>
        <v>0</v>
      </c>
    </row>
    <row r="15" spans="1:8" x14ac:dyDescent="0.3">
      <c r="A15" s="184">
        <v>1.2</v>
      </c>
      <c r="B15" s="183" t="s">
        <v>123</v>
      </c>
      <c r="C15" s="184" t="s">
        <v>59</v>
      </c>
      <c r="D15" s="82"/>
      <c r="E15" s="57"/>
      <c r="F15" s="57"/>
      <c r="G15" s="57"/>
      <c r="H15" s="57">
        <f t="shared" ref="H15:H19" si="0">G15*D15</f>
        <v>0</v>
      </c>
    </row>
    <row r="16" spans="1:8" x14ac:dyDescent="0.3">
      <c r="A16" s="184">
        <v>1.3</v>
      </c>
      <c r="B16" s="183" t="s">
        <v>211</v>
      </c>
      <c r="C16" s="184" t="s">
        <v>59</v>
      </c>
      <c r="D16" s="82"/>
      <c r="E16" s="57"/>
      <c r="F16" s="57"/>
      <c r="G16" s="57"/>
      <c r="H16" s="57">
        <f t="shared" si="0"/>
        <v>0</v>
      </c>
    </row>
    <row r="17" spans="1:9" x14ac:dyDescent="0.3">
      <c r="A17" s="184">
        <v>1.4</v>
      </c>
      <c r="B17" s="183" t="s">
        <v>124</v>
      </c>
      <c r="C17" s="184" t="s">
        <v>59</v>
      </c>
      <c r="D17" s="82"/>
      <c r="E17" s="57"/>
      <c r="F17" s="57"/>
      <c r="G17" s="57"/>
      <c r="H17" s="57">
        <f t="shared" si="0"/>
        <v>0</v>
      </c>
    </row>
    <row r="18" spans="1:9" x14ac:dyDescent="0.3">
      <c r="A18" s="184">
        <v>1.5</v>
      </c>
      <c r="B18" s="183" t="s">
        <v>212</v>
      </c>
      <c r="C18" s="184" t="s">
        <v>59</v>
      </c>
      <c r="D18" s="82"/>
      <c r="E18" s="57"/>
      <c r="F18" s="57"/>
      <c r="G18" s="57"/>
      <c r="H18" s="57">
        <f t="shared" si="0"/>
        <v>0</v>
      </c>
    </row>
    <row r="19" spans="1:9" x14ac:dyDescent="0.3">
      <c r="A19" s="184">
        <v>1.6</v>
      </c>
      <c r="B19" s="183" t="s">
        <v>243</v>
      </c>
      <c r="C19" s="184" t="s">
        <v>35</v>
      </c>
      <c r="D19" s="82"/>
      <c r="E19" s="57"/>
      <c r="F19" s="57"/>
      <c r="G19" s="57"/>
      <c r="H19" s="57">
        <f t="shared" si="0"/>
        <v>0</v>
      </c>
    </row>
    <row r="20" spans="1:9" x14ac:dyDescent="0.3">
      <c r="A20" s="80">
        <v>2</v>
      </c>
      <c r="B20" s="80" t="s">
        <v>91</v>
      </c>
      <c r="C20" s="80"/>
      <c r="D20" s="80"/>
      <c r="E20" s="81"/>
      <c r="F20" s="81"/>
      <c r="G20" s="81"/>
      <c r="H20" s="81">
        <f>SUM(H21:H35)</f>
        <v>0</v>
      </c>
    </row>
    <row r="21" spans="1:9" x14ac:dyDescent="0.3">
      <c r="A21" s="83">
        <v>2.1</v>
      </c>
      <c r="B21" s="183" t="s">
        <v>125</v>
      </c>
      <c r="C21" s="184" t="s">
        <v>36</v>
      </c>
      <c r="D21" s="82"/>
      <c r="E21" s="57"/>
      <c r="F21" s="57"/>
      <c r="G21" s="57"/>
      <c r="H21" s="57">
        <f t="shared" ref="H21:H35" si="1">G21*D21</f>
        <v>0</v>
      </c>
    </row>
    <row r="22" spans="1:9" x14ac:dyDescent="0.3">
      <c r="A22" s="71">
        <v>2.2000000000000002</v>
      </c>
      <c r="B22" s="183" t="s">
        <v>126</v>
      </c>
      <c r="C22" s="184" t="s">
        <v>36</v>
      </c>
      <c r="D22" s="82"/>
      <c r="E22" s="57"/>
      <c r="F22" s="57"/>
      <c r="G22" s="57"/>
      <c r="H22" s="57">
        <f t="shared" si="1"/>
        <v>0</v>
      </c>
      <c r="I22" s="74"/>
    </row>
    <row r="23" spans="1:9" x14ac:dyDescent="0.3">
      <c r="A23" s="83">
        <v>2.2999999999999998</v>
      </c>
      <c r="B23" s="183" t="s">
        <v>127</v>
      </c>
      <c r="C23" s="184" t="s">
        <v>59</v>
      </c>
      <c r="D23" s="82"/>
      <c r="E23" s="57"/>
      <c r="F23" s="57"/>
      <c r="G23" s="57"/>
      <c r="H23" s="57">
        <f t="shared" si="1"/>
        <v>0</v>
      </c>
      <c r="I23" s="74"/>
    </row>
    <row r="24" spans="1:9" x14ac:dyDescent="0.3">
      <c r="A24" s="71">
        <v>2.4</v>
      </c>
      <c r="B24" s="183" t="s">
        <v>128</v>
      </c>
      <c r="C24" s="184" t="s">
        <v>36</v>
      </c>
      <c r="D24" s="82"/>
      <c r="E24" s="57"/>
      <c r="F24" s="57"/>
      <c r="G24" s="57"/>
      <c r="H24" s="57">
        <f t="shared" si="1"/>
        <v>0</v>
      </c>
      <c r="I24" s="74"/>
    </row>
    <row r="25" spans="1:9" x14ac:dyDescent="0.3">
      <c r="A25" s="83">
        <v>2.5</v>
      </c>
      <c r="B25" s="183" t="s">
        <v>129</v>
      </c>
      <c r="C25" s="184" t="s">
        <v>36</v>
      </c>
      <c r="D25" s="82"/>
      <c r="E25" s="57"/>
      <c r="F25" s="57"/>
      <c r="G25" s="57"/>
      <c r="H25" s="57">
        <f t="shared" si="1"/>
        <v>0</v>
      </c>
    </row>
    <row r="26" spans="1:9" x14ac:dyDescent="0.3">
      <c r="A26" s="71">
        <v>2.6</v>
      </c>
      <c r="B26" s="183" t="s">
        <v>130</v>
      </c>
      <c r="C26" s="184" t="s">
        <v>59</v>
      </c>
      <c r="D26" s="82"/>
      <c r="E26" s="57"/>
      <c r="F26" s="57"/>
      <c r="G26" s="57"/>
      <c r="H26" s="57">
        <f t="shared" si="1"/>
        <v>0</v>
      </c>
    </row>
    <row r="27" spans="1:9" x14ac:dyDescent="0.3">
      <c r="A27" s="83">
        <v>2.7</v>
      </c>
      <c r="B27" s="183" t="s">
        <v>131</v>
      </c>
      <c r="C27" s="184" t="s">
        <v>36</v>
      </c>
      <c r="D27" s="82"/>
      <c r="E27" s="57"/>
      <c r="F27" s="57"/>
      <c r="G27" s="57"/>
      <c r="H27" s="57">
        <f t="shared" si="1"/>
        <v>0</v>
      </c>
    </row>
    <row r="28" spans="1:9" x14ac:dyDescent="0.3">
      <c r="A28" s="71">
        <v>2.8</v>
      </c>
      <c r="B28" s="183" t="s">
        <v>132</v>
      </c>
      <c r="C28" s="184" t="s">
        <v>36</v>
      </c>
      <c r="D28" s="82"/>
      <c r="E28" s="57"/>
      <c r="F28" s="57"/>
      <c r="G28" s="57"/>
      <c r="H28" s="57">
        <f t="shared" si="1"/>
        <v>0</v>
      </c>
    </row>
    <row r="29" spans="1:9" x14ac:dyDescent="0.3">
      <c r="A29" s="83">
        <v>2.9</v>
      </c>
      <c r="B29" s="183" t="s">
        <v>133</v>
      </c>
      <c r="C29" s="184" t="s">
        <v>59</v>
      </c>
      <c r="D29" s="82"/>
      <c r="E29" s="57"/>
      <c r="F29" s="57"/>
      <c r="G29" s="57"/>
      <c r="H29" s="57">
        <f t="shared" si="1"/>
        <v>0</v>
      </c>
    </row>
    <row r="30" spans="1:9" x14ac:dyDescent="0.3">
      <c r="A30" s="72">
        <v>2.1</v>
      </c>
      <c r="B30" s="183" t="s">
        <v>134</v>
      </c>
      <c r="C30" s="184" t="s">
        <v>36</v>
      </c>
      <c r="D30" s="82"/>
      <c r="E30" s="57"/>
      <c r="F30" s="57"/>
      <c r="G30" s="57"/>
      <c r="H30" s="57">
        <f t="shared" si="1"/>
        <v>0</v>
      </c>
    </row>
    <row r="31" spans="1:9" x14ac:dyDescent="0.3">
      <c r="A31" s="72">
        <v>2.11</v>
      </c>
      <c r="B31" s="183" t="s">
        <v>135</v>
      </c>
      <c r="C31" s="184" t="s">
        <v>36</v>
      </c>
      <c r="D31" s="82"/>
      <c r="E31" s="57"/>
      <c r="F31" s="57"/>
      <c r="G31" s="57"/>
      <c r="H31" s="57">
        <f t="shared" si="1"/>
        <v>0</v>
      </c>
    </row>
    <row r="32" spans="1:9" x14ac:dyDescent="0.3">
      <c r="A32" s="72">
        <v>2.12</v>
      </c>
      <c r="B32" s="183" t="s">
        <v>136</v>
      </c>
      <c r="C32" s="184" t="s">
        <v>36</v>
      </c>
      <c r="D32" s="82"/>
      <c r="E32" s="57"/>
      <c r="F32" s="57"/>
      <c r="G32" s="57"/>
      <c r="H32" s="57">
        <f t="shared" si="1"/>
        <v>0</v>
      </c>
    </row>
    <row r="33" spans="1:10" x14ac:dyDescent="0.3">
      <c r="A33" s="72">
        <v>2.13</v>
      </c>
      <c r="B33" s="183" t="s">
        <v>137</v>
      </c>
      <c r="C33" s="184" t="s">
        <v>36</v>
      </c>
      <c r="D33" s="82"/>
      <c r="E33" s="57"/>
      <c r="F33" s="57"/>
      <c r="G33" s="57"/>
      <c r="H33" s="57">
        <f t="shared" si="1"/>
        <v>0</v>
      </c>
    </row>
    <row r="34" spans="1:10" x14ac:dyDescent="0.3">
      <c r="A34" s="72">
        <v>2.14</v>
      </c>
      <c r="B34" s="183" t="s">
        <v>121</v>
      </c>
      <c r="C34" s="184" t="s">
        <v>36</v>
      </c>
      <c r="D34" s="82"/>
      <c r="E34" s="57"/>
      <c r="F34" s="57"/>
      <c r="G34" s="57"/>
      <c r="H34" s="57">
        <f t="shared" si="1"/>
        <v>0</v>
      </c>
    </row>
    <row r="35" spans="1:10" x14ac:dyDescent="0.3">
      <c r="A35" s="72">
        <v>2.15</v>
      </c>
      <c r="B35" s="183" t="s">
        <v>138</v>
      </c>
      <c r="C35" s="184" t="s">
        <v>36</v>
      </c>
      <c r="D35" s="82"/>
      <c r="E35" s="57"/>
      <c r="F35" s="57"/>
      <c r="G35" s="57"/>
      <c r="H35" s="57">
        <f t="shared" si="1"/>
        <v>0</v>
      </c>
    </row>
    <row r="36" spans="1:10" x14ac:dyDescent="0.3">
      <c r="A36" s="80">
        <v>3</v>
      </c>
      <c r="B36" s="80" t="s">
        <v>139</v>
      </c>
      <c r="C36" s="80"/>
      <c r="D36" s="80"/>
      <c r="E36" s="81"/>
      <c r="F36" s="81"/>
      <c r="G36" s="81"/>
      <c r="H36" s="81">
        <f>SUM(H37:H43)</f>
        <v>0</v>
      </c>
    </row>
    <row r="37" spans="1:10" x14ac:dyDescent="0.3">
      <c r="A37" s="83">
        <v>3.1</v>
      </c>
      <c r="B37" s="183" t="s">
        <v>140</v>
      </c>
      <c r="C37" s="184" t="s">
        <v>59</v>
      </c>
      <c r="D37" s="82"/>
      <c r="E37" s="57"/>
      <c r="F37" s="57"/>
      <c r="G37" s="57"/>
      <c r="H37" s="57">
        <f t="shared" ref="H37:H43" si="2">G37*D37</f>
        <v>0</v>
      </c>
    </row>
    <row r="38" spans="1:10" x14ac:dyDescent="0.3">
      <c r="A38" s="83">
        <v>3.2</v>
      </c>
      <c r="B38" s="183" t="s">
        <v>141</v>
      </c>
      <c r="C38" s="184" t="s">
        <v>59</v>
      </c>
      <c r="D38" s="82"/>
      <c r="E38" s="57"/>
      <c r="F38" s="57"/>
      <c r="G38" s="57"/>
      <c r="H38" s="57">
        <f t="shared" si="2"/>
        <v>0</v>
      </c>
      <c r="J38" s="75"/>
    </row>
    <row r="39" spans="1:10" x14ac:dyDescent="0.3">
      <c r="A39" s="83">
        <v>3.3</v>
      </c>
      <c r="B39" s="183" t="s">
        <v>142</v>
      </c>
      <c r="C39" s="184" t="s">
        <v>59</v>
      </c>
      <c r="D39" s="82"/>
      <c r="E39" s="57"/>
      <c r="F39" s="57"/>
      <c r="G39" s="57"/>
      <c r="H39" s="57">
        <f t="shared" si="2"/>
        <v>0</v>
      </c>
    </row>
    <row r="40" spans="1:10" x14ac:dyDescent="0.3">
      <c r="A40" s="83">
        <v>3.4</v>
      </c>
      <c r="B40" s="183" t="s">
        <v>143</v>
      </c>
      <c r="C40" s="184" t="s">
        <v>59</v>
      </c>
      <c r="D40" s="82"/>
      <c r="E40" s="57"/>
      <c r="F40" s="57"/>
      <c r="G40" s="57"/>
      <c r="H40" s="57">
        <f t="shared" si="2"/>
        <v>0</v>
      </c>
      <c r="I40" s="74"/>
    </row>
    <row r="41" spans="1:10" x14ac:dyDescent="0.3">
      <c r="A41" s="83">
        <v>3.5</v>
      </c>
      <c r="B41" s="183" t="s">
        <v>144</v>
      </c>
      <c r="C41" s="184" t="s">
        <v>59</v>
      </c>
      <c r="D41" s="82"/>
      <c r="E41" s="57"/>
      <c r="F41" s="57"/>
      <c r="G41" s="57"/>
      <c r="H41" s="57">
        <f t="shared" si="2"/>
        <v>0</v>
      </c>
      <c r="I41" s="74"/>
    </row>
    <row r="42" spans="1:10" x14ac:dyDescent="0.3">
      <c r="A42" s="83">
        <v>3.6</v>
      </c>
      <c r="B42" s="183" t="s">
        <v>145</v>
      </c>
      <c r="C42" s="184" t="s">
        <v>59</v>
      </c>
      <c r="D42" s="82"/>
      <c r="E42" s="57"/>
      <c r="F42" s="57"/>
      <c r="G42" s="57"/>
      <c r="H42" s="57">
        <f t="shared" si="2"/>
        <v>0</v>
      </c>
    </row>
    <row r="43" spans="1:10" x14ac:dyDescent="0.3">
      <c r="A43" s="83">
        <v>3.7</v>
      </c>
      <c r="B43" s="185" t="s">
        <v>146</v>
      </c>
      <c r="C43" s="184" t="s">
        <v>59</v>
      </c>
      <c r="D43" s="82"/>
      <c r="E43" s="57"/>
      <c r="F43" s="57"/>
      <c r="G43" s="57"/>
      <c r="H43" s="57">
        <f t="shared" si="2"/>
        <v>0</v>
      </c>
    </row>
    <row r="44" spans="1:10" x14ac:dyDescent="0.3">
      <c r="A44" s="80">
        <v>4</v>
      </c>
      <c r="B44" s="80" t="s">
        <v>213</v>
      </c>
      <c r="C44" s="80"/>
      <c r="D44" s="80"/>
      <c r="E44" s="81"/>
      <c r="F44" s="81"/>
      <c r="G44" s="81"/>
      <c r="H44" s="81">
        <f>SUM(H45:H50)</f>
        <v>0</v>
      </c>
    </row>
    <row r="45" spans="1:10" x14ac:dyDescent="0.3">
      <c r="A45" s="184">
        <v>4.0999999999999996</v>
      </c>
      <c r="B45" s="183" t="s">
        <v>147</v>
      </c>
      <c r="C45" s="184" t="s">
        <v>59</v>
      </c>
      <c r="D45" s="82"/>
      <c r="E45" s="57"/>
      <c r="F45" s="57"/>
      <c r="G45" s="57"/>
      <c r="H45" s="57">
        <f t="shared" ref="H45:H50" si="3">G45*D45</f>
        <v>0</v>
      </c>
    </row>
    <row r="46" spans="1:10" x14ac:dyDescent="0.3">
      <c r="A46" s="184">
        <v>4.2</v>
      </c>
      <c r="B46" s="183" t="s">
        <v>148</v>
      </c>
      <c r="C46" s="184" t="s">
        <v>59</v>
      </c>
      <c r="D46" s="82"/>
      <c r="E46" s="57"/>
      <c r="F46" s="57"/>
      <c r="G46" s="57"/>
      <c r="H46" s="57">
        <f t="shared" si="3"/>
        <v>0</v>
      </c>
    </row>
    <row r="47" spans="1:10" x14ac:dyDescent="0.3">
      <c r="A47" s="184">
        <v>0</v>
      </c>
      <c r="B47" s="183" t="s">
        <v>149</v>
      </c>
      <c r="C47" s="184" t="s">
        <v>59</v>
      </c>
      <c r="D47" s="82"/>
      <c r="E47" s="57"/>
      <c r="F47" s="57"/>
      <c r="G47" s="57"/>
      <c r="H47" s="57">
        <f t="shared" si="3"/>
        <v>0</v>
      </c>
    </row>
    <row r="48" spans="1:10" x14ac:dyDescent="0.3">
      <c r="A48" s="184">
        <v>4.4000000000000004</v>
      </c>
      <c r="B48" s="183" t="s">
        <v>150</v>
      </c>
      <c r="C48" s="184" t="s">
        <v>59</v>
      </c>
      <c r="D48" s="82"/>
      <c r="E48" s="57"/>
      <c r="F48" s="57"/>
      <c r="G48" s="57"/>
      <c r="H48" s="57">
        <f t="shared" si="3"/>
        <v>0</v>
      </c>
    </row>
    <row r="49" spans="1:10" x14ac:dyDescent="0.3">
      <c r="A49" s="184">
        <v>4.5</v>
      </c>
      <c r="B49" s="183" t="s">
        <v>151</v>
      </c>
      <c r="C49" s="184" t="s">
        <v>59</v>
      </c>
      <c r="D49" s="82"/>
      <c r="E49" s="57"/>
      <c r="F49" s="57"/>
      <c r="G49" s="57"/>
      <c r="H49" s="57">
        <f t="shared" si="3"/>
        <v>0</v>
      </c>
    </row>
    <row r="50" spans="1:10" x14ac:dyDescent="0.3">
      <c r="A50" s="184">
        <v>4.5999999999999996</v>
      </c>
      <c r="B50" s="183" t="s">
        <v>152</v>
      </c>
      <c r="C50" s="184" t="s">
        <v>59</v>
      </c>
      <c r="D50" s="82"/>
      <c r="E50" s="57"/>
      <c r="F50" s="57"/>
      <c r="G50" s="57"/>
      <c r="H50" s="57">
        <f t="shared" si="3"/>
        <v>0</v>
      </c>
    </row>
    <row r="51" spans="1:10" x14ac:dyDescent="0.3">
      <c r="A51" s="80">
        <v>5</v>
      </c>
      <c r="B51" s="80" t="s">
        <v>235</v>
      </c>
      <c r="C51" s="80"/>
      <c r="D51" s="80"/>
      <c r="E51" s="81"/>
      <c r="F51" s="81"/>
      <c r="G51" s="81"/>
      <c r="H51" s="81">
        <f>H52</f>
        <v>0</v>
      </c>
    </row>
    <row r="52" spans="1:10" x14ac:dyDescent="0.3">
      <c r="A52" s="184">
        <v>5.0999999999999996</v>
      </c>
      <c r="B52" s="183" t="s">
        <v>163</v>
      </c>
      <c r="C52" s="186" t="s">
        <v>155</v>
      </c>
      <c r="D52" s="184"/>
      <c r="E52" s="98"/>
      <c r="F52" s="57"/>
      <c r="G52" s="98"/>
      <c r="H52" s="57">
        <f>$G$52*(H13+H20+H36+H44)</f>
        <v>0</v>
      </c>
    </row>
    <row r="53" spans="1:10" x14ac:dyDescent="0.3">
      <c r="A53" s="80">
        <v>6</v>
      </c>
      <c r="B53" s="80" t="s">
        <v>157</v>
      </c>
      <c r="C53" s="80"/>
      <c r="D53" s="80"/>
      <c r="E53" s="81"/>
      <c r="F53" s="81"/>
      <c r="G53" s="81"/>
      <c r="H53" s="81">
        <f>SUM(H54:H58)</f>
        <v>0</v>
      </c>
    </row>
    <row r="54" spans="1:10" x14ac:dyDescent="0.3">
      <c r="A54" s="184">
        <v>6.1</v>
      </c>
      <c r="B54" s="183" t="s">
        <v>92</v>
      </c>
      <c r="C54" s="184" t="s">
        <v>35</v>
      </c>
      <c r="D54" s="82"/>
      <c r="E54" s="57"/>
      <c r="F54" s="57"/>
      <c r="G54" s="57"/>
      <c r="H54" s="57">
        <f t="shared" ref="H54:H58" si="4">G54*D54</f>
        <v>0</v>
      </c>
    </row>
    <row r="55" spans="1:10" x14ac:dyDescent="0.3">
      <c r="A55" s="184">
        <v>6.2</v>
      </c>
      <c r="B55" s="183" t="s">
        <v>153</v>
      </c>
      <c r="C55" s="184" t="s">
        <v>35</v>
      </c>
      <c r="D55" s="82"/>
      <c r="E55" s="57"/>
      <c r="F55" s="57"/>
      <c r="G55" s="57"/>
      <c r="H55" s="57">
        <f t="shared" ref="H55:H56" si="5">G55*D55</f>
        <v>0</v>
      </c>
      <c r="J55" s="75"/>
    </row>
    <row r="56" spans="1:10" x14ac:dyDescent="0.3">
      <c r="A56" s="184">
        <v>6.3</v>
      </c>
      <c r="B56" s="183" t="s">
        <v>154</v>
      </c>
      <c r="C56" s="184" t="s">
        <v>59</v>
      </c>
      <c r="D56" s="82"/>
      <c r="E56" s="57"/>
      <c r="F56" s="57"/>
      <c r="G56" s="57"/>
      <c r="H56" s="57">
        <f t="shared" si="5"/>
        <v>0</v>
      </c>
    </row>
    <row r="57" spans="1:10" x14ac:dyDescent="0.3">
      <c r="A57" s="184">
        <v>6.4</v>
      </c>
      <c r="B57" s="183" t="s">
        <v>241</v>
      </c>
      <c r="C57" s="184" t="s">
        <v>35</v>
      </c>
      <c r="D57" s="82"/>
      <c r="E57" s="57"/>
      <c r="F57" s="57"/>
      <c r="G57" s="57"/>
      <c r="H57" s="57">
        <f t="shared" si="4"/>
        <v>0</v>
      </c>
      <c r="J57" s="75"/>
    </row>
    <row r="58" spans="1:10" x14ac:dyDescent="0.3">
      <c r="A58" s="184">
        <v>6.5</v>
      </c>
      <c r="B58" s="183" t="s">
        <v>242</v>
      </c>
      <c r="C58" s="184" t="s">
        <v>59</v>
      </c>
      <c r="D58" s="82"/>
      <c r="E58" s="57"/>
      <c r="F58" s="57"/>
      <c r="G58" s="57"/>
      <c r="H58" s="57">
        <f t="shared" si="4"/>
        <v>0</v>
      </c>
    </row>
    <row r="59" spans="1:10" x14ac:dyDescent="0.3">
      <c r="A59" s="80">
        <v>7</v>
      </c>
      <c r="B59" s="80" t="s">
        <v>158</v>
      </c>
      <c r="C59" s="80"/>
      <c r="D59" s="80"/>
      <c r="E59" s="81"/>
      <c r="F59" s="81"/>
      <c r="G59" s="81"/>
      <c r="H59" s="81">
        <f>H13+H20+H36+H51+H44+H53</f>
        <v>0</v>
      </c>
    </row>
    <row r="60" spans="1:10" ht="15" thickBot="1" x14ac:dyDescent="0.35">
      <c r="C60" s="3"/>
      <c r="D60" s="3"/>
    </row>
    <row r="61" spans="1:10" ht="15" thickBot="1" x14ac:dyDescent="0.35">
      <c r="A61" s="84">
        <v>8</v>
      </c>
      <c r="B61" s="73" t="s">
        <v>64</v>
      </c>
      <c r="C61" s="222" t="s">
        <v>65</v>
      </c>
      <c r="D61" s="223"/>
      <c r="E61" s="223"/>
      <c r="F61" s="223"/>
      <c r="G61" s="223"/>
      <c r="H61" s="224"/>
    </row>
    <row r="62" spans="1:10" ht="43.2" x14ac:dyDescent="0.3">
      <c r="A62" s="84"/>
      <c r="B62" s="85" t="s">
        <v>93</v>
      </c>
      <c r="C62" s="86"/>
      <c r="D62" s="86"/>
      <c r="E62" s="94"/>
      <c r="F62" s="94"/>
      <c r="G62" s="95"/>
      <c r="H62" s="94"/>
    </row>
    <row r="63" spans="1:10" ht="15" thickBot="1" x14ac:dyDescent="0.35">
      <c r="A63" s="84">
        <v>9</v>
      </c>
      <c r="B63" s="73" t="s">
        <v>237</v>
      </c>
      <c r="C63" s="86"/>
      <c r="D63" s="86"/>
      <c r="E63" s="94"/>
      <c r="F63" s="94"/>
      <c r="G63" s="95"/>
      <c r="H63" s="94"/>
    </row>
    <row r="64" spans="1:10" ht="87" thickBot="1" x14ac:dyDescent="0.35">
      <c r="A64" s="86"/>
      <c r="B64" s="2" t="s">
        <v>100</v>
      </c>
      <c r="C64" s="225" t="s">
        <v>66</v>
      </c>
      <c r="D64" s="226"/>
      <c r="E64" s="226"/>
      <c r="F64" s="226"/>
      <c r="G64" s="226"/>
      <c r="H64" s="227"/>
    </row>
    <row r="65" spans="1:8" ht="14.4" customHeight="1" x14ac:dyDescent="0.3">
      <c r="B65" s="87"/>
      <c r="C65" s="77"/>
      <c r="D65" s="77"/>
      <c r="E65" s="96"/>
      <c r="F65" s="96"/>
      <c r="G65" s="96"/>
      <c r="H65" s="96"/>
    </row>
    <row r="66" spans="1:8" ht="14.4" customHeight="1" x14ac:dyDescent="0.3">
      <c r="A66" s="88" t="s">
        <v>50</v>
      </c>
      <c r="B66" s="221" t="s">
        <v>111</v>
      </c>
      <c r="C66" s="221"/>
      <c r="D66" s="221"/>
      <c r="E66" s="221"/>
      <c r="F66" s="221"/>
      <c r="G66" s="221"/>
      <c r="H66" s="221"/>
    </row>
    <row r="67" spans="1:8" ht="34.200000000000003" customHeight="1" x14ac:dyDescent="0.3">
      <c r="A67" s="88" t="s">
        <v>51</v>
      </c>
      <c r="B67" s="221" t="s">
        <v>102</v>
      </c>
      <c r="C67" s="221"/>
      <c r="D67" s="221"/>
      <c r="E67" s="221"/>
      <c r="F67" s="221"/>
      <c r="G67" s="221"/>
      <c r="H67" s="221"/>
    </row>
    <row r="68" spans="1:8" x14ac:dyDescent="0.3">
      <c r="A68" s="88" t="s">
        <v>159</v>
      </c>
      <c r="B68" s="220" t="s">
        <v>160</v>
      </c>
      <c r="C68" s="220"/>
      <c r="D68" s="220"/>
      <c r="E68" s="220"/>
      <c r="F68" s="220"/>
      <c r="G68" s="220"/>
      <c r="H68" s="220"/>
    </row>
    <row r="69" spans="1:8" x14ac:dyDescent="0.3">
      <c r="A69" s="88" t="s">
        <v>162</v>
      </c>
      <c r="B69" t="s">
        <v>234</v>
      </c>
    </row>
    <row r="71" spans="1:8" x14ac:dyDescent="0.3">
      <c r="A71" s="73" t="s">
        <v>67</v>
      </c>
    </row>
    <row r="73" spans="1:8" x14ac:dyDescent="0.3">
      <c r="A73" t="s">
        <v>68</v>
      </c>
    </row>
    <row r="75" spans="1:8" x14ac:dyDescent="0.3">
      <c r="A75" t="s">
        <v>69</v>
      </c>
    </row>
    <row r="78" spans="1:8" x14ac:dyDescent="0.3">
      <c r="A78" s="73" t="s">
        <v>70</v>
      </c>
      <c r="C78" s="73" t="s">
        <v>70</v>
      </c>
    </row>
    <row r="80" spans="1:8" x14ac:dyDescent="0.3">
      <c r="A80" t="s">
        <v>68</v>
      </c>
      <c r="C80" t="s">
        <v>68</v>
      </c>
    </row>
    <row r="83" spans="1:3" x14ac:dyDescent="0.3">
      <c r="A83" t="s">
        <v>69</v>
      </c>
      <c r="C83" t="s">
        <v>69</v>
      </c>
    </row>
  </sheetData>
  <mergeCells count="5">
    <mergeCell ref="B68:H68"/>
    <mergeCell ref="B66:H66"/>
    <mergeCell ref="B67:H67"/>
    <mergeCell ref="C61:H61"/>
    <mergeCell ref="C64:H64"/>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1"/>
  <sheetViews>
    <sheetView topLeftCell="A72" zoomScaleNormal="100" workbookViewId="0">
      <selection activeCell="D85" sqref="D85"/>
    </sheetView>
  </sheetViews>
  <sheetFormatPr defaultColWidth="8.88671875" defaultRowHeight="14.4" x14ac:dyDescent="0.3"/>
  <cols>
    <col min="1" max="1" width="18.33203125" style="149" customWidth="1"/>
    <col min="2" max="2" width="86.5546875" customWidth="1"/>
    <col min="3" max="3" width="6" bestFit="1" customWidth="1"/>
    <col min="4" max="4" width="11.6640625" customWidth="1"/>
    <col min="5" max="5" width="11.6640625" style="91" customWidth="1"/>
    <col min="6" max="6" width="12.109375" style="91" customWidth="1"/>
    <col min="7" max="7" width="11.33203125" style="91" customWidth="1"/>
    <col min="8" max="8" width="10.88671875" style="91" customWidth="1"/>
    <col min="9" max="9" width="25.77734375" style="102" bestFit="1" customWidth="1"/>
    <col min="10" max="10" width="27.33203125" bestFit="1" customWidth="1"/>
    <col min="11" max="11" width="45.88671875" bestFit="1" customWidth="1"/>
    <col min="13" max="15" width="0" hidden="1" customWidth="1"/>
    <col min="16" max="16" width="8.88671875" style="101"/>
    <col min="17" max="17" width="21" bestFit="1" customWidth="1"/>
    <col min="18" max="18" width="11.6640625" style="91" bestFit="1" customWidth="1"/>
  </cols>
  <sheetData>
    <row r="1" spans="1:8" x14ac:dyDescent="0.3">
      <c r="G1" s="101"/>
      <c r="H1" s="92" t="s">
        <v>96</v>
      </c>
    </row>
    <row r="2" spans="1:8" x14ac:dyDescent="0.3">
      <c r="A2" s="150" t="s">
        <v>14</v>
      </c>
      <c r="B2" s="24" t="str">
        <f>A_Centralizarelucrari!D5</f>
        <v>Calarasi</v>
      </c>
    </row>
    <row r="3" spans="1:8" x14ac:dyDescent="0.3">
      <c r="A3" s="150" t="s">
        <v>15</v>
      </c>
      <c r="B3" s="24" t="str">
        <f>A_Centralizarelucrari!D6</f>
        <v>Borcea</v>
      </c>
    </row>
    <row r="4" spans="1:8" x14ac:dyDescent="0.3">
      <c r="A4" s="150" t="s">
        <v>16</v>
      </c>
      <c r="B4" s="24" t="str">
        <f>A_Centralizarelucrari!D7</f>
        <v>MEGA_CL_2025_056_LOT2</v>
      </c>
    </row>
    <row r="5" spans="1:8" x14ac:dyDescent="0.3">
      <c r="A5" s="150" t="s">
        <v>17</v>
      </c>
      <c r="B5" s="62">
        <f>A_Centralizarelucrari!D8</f>
        <v>45810</v>
      </c>
    </row>
    <row r="6" spans="1:8" ht="28.8" x14ac:dyDescent="0.3">
      <c r="A6" s="151" t="s">
        <v>18</v>
      </c>
      <c r="B6" s="62">
        <f>A_Centralizarelucrari!D9</f>
        <v>45842</v>
      </c>
    </row>
    <row r="8" spans="1:8" x14ac:dyDescent="0.3">
      <c r="A8" s="150" t="s">
        <v>49</v>
      </c>
      <c r="F8" s="171"/>
    </row>
    <row r="9" spans="1:8" ht="51.75" customHeight="1" x14ac:dyDescent="0.3">
      <c r="A9" s="152" t="s">
        <v>43</v>
      </c>
      <c r="B9" s="103" t="s">
        <v>32</v>
      </c>
      <c r="C9" s="104" t="s">
        <v>33</v>
      </c>
      <c r="D9" s="105" t="s">
        <v>34</v>
      </c>
      <c r="E9" s="106" t="s">
        <v>114</v>
      </c>
      <c r="F9" s="172" t="s">
        <v>56</v>
      </c>
      <c r="G9" s="106" t="s">
        <v>57</v>
      </c>
      <c r="H9" s="106" t="s">
        <v>52</v>
      </c>
    </row>
    <row r="10" spans="1:8" x14ac:dyDescent="0.3">
      <c r="A10" s="153"/>
      <c r="B10" s="108" t="s">
        <v>107</v>
      </c>
      <c r="C10" s="107"/>
      <c r="D10" s="107"/>
      <c r="E10" s="109"/>
      <c r="F10" s="173">
        <f>F11+F17+F16</f>
        <v>1508.5714285714287</v>
      </c>
      <c r="G10" s="110"/>
      <c r="H10" s="173">
        <f>H11+H17+H16</f>
        <v>0</v>
      </c>
    </row>
    <row r="11" spans="1:8" ht="16.5" customHeight="1" x14ac:dyDescent="0.3">
      <c r="A11" s="154" t="s">
        <v>240</v>
      </c>
      <c r="B11" s="143" t="s">
        <v>60</v>
      </c>
      <c r="C11" s="144" t="s">
        <v>35</v>
      </c>
      <c r="D11" s="140">
        <f>Centralizator!K9</f>
        <v>3</v>
      </c>
      <c r="E11" s="141"/>
      <c r="F11" s="142">
        <f>SUM(F12:F15)</f>
        <v>1202.8571428571429</v>
      </c>
      <c r="G11" s="142"/>
      <c r="H11" s="142">
        <f>SUM(H12:H15)</f>
        <v>0</v>
      </c>
    </row>
    <row r="12" spans="1:8" x14ac:dyDescent="0.3">
      <c r="A12" s="155"/>
      <c r="B12" s="99" t="s">
        <v>58</v>
      </c>
      <c r="C12" s="111" t="s">
        <v>35</v>
      </c>
      <c r="D12" s="112">
        <v>3</v>
      </c>
      <c r="E12" s="113">
        <v>400.95238095238096</v>
      </c>
      <c r="F12" s="116">
        <f>E12*D12</f>
        <v>1202.8571428571429</v>
      </c>
      <c r="G12" s="114"/>
      <c r="H12" s="114">
        <f t="shared" ref="H12:H17" si="0">G12*D12</f>
        <v>0</v>
      </c>
    </row>
    <row r="13" spans="1:8" x14ac:dyDescent="0.3">
      <c r="A13" s="155"/>
      <c r="B13" s="99" t="s">
        <v>82</v>
      </c>
      <c r="C13" s="111" t="s">
        <v>35</v>
      </c>
      <c r="D13" s="112">
        <v>0</v>
      </c>
      <c r="E13" s="113">
        <v>400.95238095238096</v>
      </c>
      <c r="F13" s="116">
        <f t="shared" ref="F13:F15" si="1">E13*D13</f>
        <v>0</v>
      </c>
      <c r="G13" s="114"/>
      <c r="H13" s="114">
        <f t="shared" si="0"/>
        <v>0</v>
      </c>
    </row>
    <row r="14" spans="1:8" x14ac:dyDescent="0.3">
      <c r="A14" s="155"/>
      <c r="B14" s="99" t="s">
        <v>85</v>
      </c>
      <c r="C14" s="111" t="s">
        <v>35</v>
      </c>
      <c r="D14" s="112"/>
      <c r="E14" s="113">
        <v>400.95238095238096</v>
      </c>
      <c r="F14" s="116">
        <f t="shared" si="1"/>
        <v>0</v>
      </c>
      <c r="G14" s="114"/>
      <c r="H14" s="114">
        <f t="shared" si="0"/>
        <v>0</v>
      </c>
    </row>
    <row r="15" spans="1:8" x14ac:dyDescent="0.3">
      <c r="A15" s="155"/>
      <c r="B15" s="99" t="s">
        <v>81</v>
      </c>
      <c r="C15" s="111" t="s">
        <v>35</v>
      </c>
      <c r="D15" s="112">
        <v>0</v>
      </c>
      <c r="E15" s="113">
        <v>400.95238095238096</v>
      </c>
      <c r="F15" s="116">
        <f t="shared" si="1"/>
        <v>0</v>
      </c>
      <c r="G15" s="114"/>
      <c r="H15" s="114">
        <f t="shared" si="0"/>
        <v>0</v>
      </c>
    </row>
    <row r="16" spans="1:8" x14ac:dyDescent="0.3">
      <c r="A16" s="154" t="s">
        <v>238</v>
      </c>
      <c r="B16" s="138" t="s">
        <v>239</v>
      </c>
      <c r="C16" s="144" t="s">
        <v>35</v>
      </c>
      <c r="D16" s="140">
        <f>D11</f>
        <v>3</v>
      </c>
      <c r="E16" s="146">
        <v>61.904761904761905</v>
      </c>
      <c r="F16" s="142">
        <f>E16*D16</f>
        <v>185.71428571428572</v>
      </c>
      <c r="G16" s="147"/>
      <c r="H16" s="142">
        <f t="shared" si="0"/>
        <v>0</v>
      </c>
    </row>
    <row r="17" spans="1:18" ht="28.8" x14ac:dyDescent="0.3">
      <c r="A17" s="154">
        <v>2</v>
      </c>
      <c r="B17" s="145" t="s">
        <v>164</v>
      </c>
      <c r="C17" s="144" t="s">
        <v>35</v>
      </c>
      <c r="D17" s="140">
        <f>D12+D13</f>
        <v>3</v>
      </c>
      <c r="E17" s="146">
        <v>40</v>
      </c>
      <c r="F17" s="142">
        <f>E17*D17</f>
        <v>120</v>
      </c>
      <c r="G17" s="147"/>
      <c r="H17" s="142">
        <f t="shared" si="0"/>
        <v>0</v>
      </c>
    </row>
    <row r="18" spans="1:18" s="73" customFormat="1" x14ac:dyDescent="0.3">
      <c r="A18" s="174"/>
      <c r="B18" s="108" t="s">
        <v>108</v>
      </c>
      <c r="C18" s="175"/>
      <c r="D18" s="176"/>
      <c r="E18" s="177"/>
      <c r="F18" s="173">
        <f>F19+F33+F35+F40+F44+F48+F62</f>
        <v>5894.4285714285716</v>
      </c>
      <c r="G18" s="173"/>
      <c r="H18" s="173">
        <f>H19+H33+H35+H40+H44+H48+H62</f>
        <v>-1584.7619047619046</v>
      </c>
      <c r="I18" s="178"/>
      <c r="J18" s="197"/>
      <c r="P18" s="101"/>
      <c r="R18" s="101"/>
    </row>
    <row r="19" spans="1:18" s="73" customFormat="1" x14ac:dyDescent="0.3">
      <c r="A19" s="157">
        <v>3</v>
      </c>
      <c r="B19" s="138" t="s">
        <v>206</v>
      </c>
      <c r="C19" s="139" t="s">
        <v>35</v>
      </c>
      <c r="D19" s="140">
        <f>SUM(D20:D32)</f>
        <v>3</v>
      </c>
      <c r="E19" s="141"/>
      <c r="F19" s="142">
        <f>SUM(F20:F32)</f>
        <v>0</v>
      </c>
      <c r="G19" s="142"/>
      <c r="H19" s="142">
        <f>SUM(H20:H32)</f>
        <v>0</v>
      </c>
      <c r="I19" s="115"/>
      <c r="P19" s="101"/>
      <c r="R19" s="101"/>
    </row>
    <row r="20" spans="1:18" x14ac:dyDescent="0.3">
      <c r="A20" s="155">
        <v>3.1</v>
      </c>
      <c r="B20" s="99" t="s">
        <v>244</v>
      </c>
      <c r="C20" s="111" t="s">
        <v>35</v>
      </c>
      <c r="D20" s="112">
        <v>0</v>
      </c>
      <c r="E20" s="113">
        <v>0</v>
      </c>
      <c r="F20" s="116">
        <f t="shared" ref="F20" si="2">E20*D20</f>
        <v>0</v>
      </c>
      <c r="G20" s="114">
        <v>0</v>
      </c>
      <c r="H20" s="114">
        <f t="shared" ref="H20:H22" si="3">G20*D20</f>
        <v>0</v>
      </c>
    </row>
    <row r="21" spans="1:18" x14ac:dyDescent="0.3">
      <c r="A21" s="155">
        <v>3.2</v>
      </c>
      <c r="B21" s="99" t="s">
        <v>115</v>
      </c>
      <c r="C21" s="111" t="s">
        <v>35</v>
      </c>
      <c r="D21" s="112">
        <v>0</v>
      </c>
      <c r="E21" s="113">
        <v>6.3498864000000079</v>
      </c>
      <c r="F21" s="116">
        <f>E21*D21</f>
        <v>0</v>
      </c>
      <c r="G21" s="114"/>
      <c r="H21" s="114">
        <f t="shared" ref="H21" si="4">G21*D21</f>
        <v>0</v>
      </c>
    </row>
    <row r="22" spans="1:18" x14ac:dyDescent="0.3">
      <c r="A22" s="155">
        <v>3.3</v>
      </c>
      <c r="B22" s="99" t="s">
        <v>245</v>
      </c>
      <c r="C22" s="111" t="s">
        <v>35</v>
      </c>
      <c r="D22" s="112">
        <v>3</v>
      </c>
      <c r="E22" s="113">
        <v>0</v>
      </c>
      <c r="F22" s="116">
        <f t="shared" ref="F22:F32" si="5">E22*D22</f>
        <v>0</v>
      </c>
      <c r="G22" s="114">
        <v>0</v>
      </c>
      <c r="H22" s="114">
        <f t="shared" si="3"/>
        <v>0</v>
      </c>
    </row>
    <row r="23" spans="1:18" x14ac:dyDescent="0.3">
      <c r="A23" s="155">
        <v>3.4</v>
      </c>
      <c r="B23" s="99" t="s">
        <v>73</v>
      </c>
      <c r="C23" s="111" t="s">
        <v>35</v>
      </c>
      <c r="D23" s="112">
        <v>0</v>
      </c>
      <c r="E23" s="113">
        <v>14.232503999999992</v>
      </c>
      <c r="F23" s="116">
        <f t="shared" si="5"/>
        <v>0</v>
      </c>
      <c r="G23" s="114"/>
      <c r="H23" s="114">
        <f>G23*D23</f>
        <v>0</v>
      </c>
    </row>
    <row r="24" spans="1:18" x14ac:dyDescent="0.3">
      <c r="A24" s="155">
        <v>3.5</v>
      </c>
      <c r="B24" s="99" t="s">
        <v>71</v>
      </c>
      <c r="C24" s="111" t="s">
        <v>35</v>
      </c>
      <c r="D24" s="112">
        <v>0</v>
      </c>
      <c r="E24" s="113">
        <v>17.790629999999997</v>
      </c>
      <c r="F24" s="116">
        <f t="shared" ref="F24" si="6">E24*D24</f>
        <v>0</v>
      </c>
      <c r="G24" s="114"/>
      <c r="H24" s="114">
        <f t="shared" ref="H24" si="7">G24*D24</f>
        <v>0</v>
      </c>
    </row>
    <row r="25" spans="1:18" x14ac:dyDescent="0.3">
      <c r="A25" s="155">
        <v>3.6</v>
      </c>
      <c r="B25" s="99" t="s">
        <v>72</v>
      </c>
      <c r="C25" s="111" t="s">
        <v>35</v>
      </c>
      <c r="D25" s="112">
        <v>0</v>
      </c>
      <c r="E25" s="113">
        <v>16.969524</v>
      </c>
      <c r="F25" s="116">
        <f t="shared" si="5"/>
        <v>0</v>
      </c>
      <c r="G25" s="114"/>
      <c r="H25" s="114">
        <f t="shared" ref="H25:H34" si="8">G25*D25</f>
        <v>0</v>
      </c>
    </row>
    <row r="26" spans="1:18" x14ac:dyDescent="0.3">
      <c r="A26" s="155">
        <v>3.7</v>
      </c>
      <c r="B26" s="99" t="s">
        <v>74</v>
      </c>
      <c r="C26" s="111" t="s">
        <v>35</v>
      </c>
      <c r="D26" s="112">
        <v>0</v>
      </c>
      <c r="E26" s="113">
        <v>47.788369199999984</v>
      </c>
      <c r="F26" s="116">
        <f t="shared" si="5"/>
        <v>0</v>
      </c>
      <c r="G26" s="114"/>
      <c r="H26" s="114">
        <f t="shared" si="8"/>
        <v>0</v>
      </c>
    </row>
    <row r="27" spans="1:18" x14ac:dyDescent="0.3">
      <c r="A27" s="155">
        <v>3.8</v>
      </c>
      <c r="B27" s="99" t="s">
        <v>75</v>
      </c>
      <c r="C27" s="111" t="s">
        <v>35</v>
      </c>
      <c r="D27" s="112">
        <v>0</v>
      </c>
      <c r="E27" s="113">
        <v>55.287804000000001</v>
      </c>
      <c r="F27" s="116">
        <f t="shared" si="5"/>
        <v>0</v>
      </c>
      <c r="G27" s="114"/>
      <c r="H27" s="114">
        <f t="shared" si="8"/>
        <v>0</v>
      </c>
    </row>
    <row r="28" spans="1:18" x14ac:dyDescent="0.3">
      <c r="A28" s="155">
        <v>3.9</v>
      </c>
      <c r="B28" s="99" t="s">
        <v>76</v>
      </c>
      <c r="C28" s="111" t="s">
        <v>35</v>
      </c>
      <c r="D28" s="112">
        <v>0</v>
      </c>
      <c r="E28" s="113">
        <v>64.265229600000012</v>
      </c>
      <c r="F28" s="116">
        <f t="shared" si="5"/>
        <v>0</v>
      </c>
      <c r="G28" s="114"/>
      <c r="H28" s="114">
        <f t="shared" si="8"/>
        <v>0</v>
      </c>
    </row>
    <row r="29" spans="1:18" x14ac:dyDescent="0.3">
      <c r="A29" s="155" t="s">
        <v>246</v>
      </c>
      <c r="B29" s="99" t="s">
        <v>77</v>
      </c>
      <c r="C29" s="111" t="s">
        <v>35</v>
      </c>
      <c r="D29" s="112">
        <v>0</v>
      </c>
      <c r="E29" s="113">
        <v>65.688479999999998</v>
      </c>
      <c r="F29" s="116">
        <f t="shared" si="5"/>
        <v>0</v>
      </c>
      <c r="G29" s="114"/>
      <c r="H29" s="114">
        <f t="shared" si="8"/>
        <v>0</v>
      </c>
    </row>
    <row r="30" spans="1:18" x14ac:dyDescent="0.3">
      <c r="A30" s="155" t="s">
        <v>247</v>
      </c>
      <c r="B30" s="99" t="s">
        <v>248</v>
      </c>
      <c r="C30" s="111" t="s">
        <v>35</v>
      </c>
      <c r="D30" s="112">
        <v>0</v>
      </c>
      <c r="E30" s="113">
        <v>230.73078599999997</v>
      </c>
      <c r="F30" s="116">
        <f t="shared" si="5"/>
        <v>0</v>
      </c>
      <c r="G30" s="114"/>
      <c r="H30" s="114">
        <f t="shared" si="8"/>
        <v>0</v>
      </c>
    </row>
    <row r="31" spans="1:18" x14ac:dyDescent="0.3">
      <c r="A31" s="155" t="s">
        <v>249</v>
      </c>
      <c r="B31" s="99" t="s">
        <v>78</v>
      </c>
      <c r="C31" s="111" t="s">
        <v>35</v>
      </c>
      <c r="D31" s="112">
        <v>0</v>
      </c>
      <c r="E31" s="113">
        <v>325.81486080000002</v>
      </c>
      <c r="F31" s="116">
        <f t="shared" si="5"/>
        <v>0</v>
      </c>
      <c r="G31" s="114"/>
      <c r="H31" s="114">
        <f t="shared" si="8"/>
        <v>0</v>
      </c>
    </row>
    <row r="32" spans="1:18" x14ac:dyDescent="0.3">
      <c r="A32" s="155" t="s">
        <v>250</v>
      </c>
      <c r="B32" s="99" t="s">
        <v>84</v>
      </c>
      <c r="C32" s="111" t="s">
        <v>35</v>
      </c>
      <c r="D32" s="112">
        <v>0</v>
      </c>
      <c r="E32" s="113">
        <v>171.33745200000001</v>
      </c>
      <c r="F32" s="116">
        <f t="shared" si="5"/>
        <v>0</v>
      </c>
      <c r="G32" s="114"/>
      <c r="H32" s="114">
        <f t="shared" ref="H32" si="9">G32*D32</f>
        <v>0</v>
      </c>
    </row>
    <row r="33" spans="1:18" x14ac:dyDescent="0.3">
      <c r="A33" s="157">
        <v>4</v>
      </c>
      <c r="B33" s="138" t="s">
        <v>207</v>
      </c>
      <c r="C33" s="139"/>
      <c r="D33" s="140"/>
      <c r="E33" s="141"/>
      <c r="F33" s="142">
        <f>F34</f>
        <v>0</v>
      </c>
      <c r="G33" s="142"/>
      <c r="H33" s="142">
        <f>H34</f>
        <v>0</v>
      </c>
    </row>
    <row r="34" spans="1:18" x14ac:dyDescent="0.3">
      <c r="A34" s="155">
        <v>4.0999999999999996</v>
      </c>
      <c r="B34" s="99" t="s">
        <v>97</v>
      </c>
      <c r="C34" s="111" t="s">
        <v>35</v>
      </c>
      <c r="D34" s="112">
        <v>0</v>
      </c>
      <c r="E34" s="113"/>
      <c r="F34" s="116">
        <f>D34*74.78</f>
        <v>0</v>
      </c>
      <c r="G34" s="114"/>
      <c r="H34" s="114">
        <f t="shared" si="8"/>
        <v>0</v>
      </c>
    </row>
    <row r="35" spans="1:18" x14ac:dyDescent="0.3">
      <c r="A35" s="157">
        <v>5</v>
      </c>
      <c r="B35" s="148" t="s">
        <v>166</v>
      </c>
      <c r="C35" s="144" t="s">
        <v>59</v>
      </c>
      <c r="D35" s="141">
        <f>A_Centralizarelucrari!A47+A_Centralizarelucrari!B47+A_Centralizarelucrari!C47</f>
        <v>13.7</v>
      </c>
      <c r="E35" s="141"/>
      <c r="F35" s="142">
        <f>SUM(F36:F39)</f>
        <v>5220.0952380952385</v>
      </c>
      <c r="G35" s="147"/>
      <c r="H35" s="142">
        <f>SUM(H36:H39)</f>
        <v>0</v>
      </c>
    </row>
    <row r="36" spans="1:18" x14ac:dyDescent="0.3">
      <c r="A36" s="155">
        <v>5.0999999999999996</v>
      </c>
      <c r="B36" s="117" t="s">
        <v>98</v>
      </c>
      <c r="C36" s="111" t="s">
        <v>59</v>
      </c>
      <c r="D36" s="113">
        <f>D19-D38</f>
        <v>3</v>
      </c>
      <c r="E36" s="113">
        <v>948.57142857142856</v>
      </c>
      <c r="F36" s="116">
        <f>E36*D36</f>
        <v>2845.7142857142858</v>
      </c>
      <c r="G36" s="114"/>
      <c r="H36" s="114">
        <f>G36*D36</f>
        <v>0</v>
      </c>
    </row>
    <row r="37" spans="1:18" x14ac:dyDescent="0.3">
      <c r="A37" s="155">
        <v>5.2</v>
      </c>
      <c r="B37" s="117" t="s">
        <v>116</v>
      </c>
      <c r="C37" s="111" t="s">
        <v>59</v>
      </c>
      <c r="D37" s="113">
        <f>D35-D36-D39-D38</f>
        <v>10.7</v>
      </c>
      <c r="E37" s="113">
        <v>221.9047619047619</v>
      </c>
      <c r="F37" s="116">
        <f t="shared" ref="F37:F39" si="10">E37*D37</f>
        <v>2374.3809523809523</v>
      </c>
      <c r="G37" s="114"/>
      <c r="H37" s="114">
        <f>G37*D37</f>
        <v>0</v>
      </c>
    </row>
    <row r="38" spans="1:18" x14ac:dyDescent="0.3">
      <c r="A38" s="155">
        <v>5.3</v>
      </c>
      <c r="B38" s="117" t="s">
        <v>99</v>
      </c>
      <c r="C38" s="111" t="s">
        <v>59</v>
      </c>
      <c r="D38" s="113">
        <v>0</v>
      </c>
      <c r="E38" s="113">
        <v>1053.3333333333333</v>
      </c>
      <c r="F38" s="116">
        <f t="shared" si="10"/>
        <v>0</v>
      </c>
      <c r="G38" s="114"/>
      <c r="H38" s="114">
        <f>G38*D38</f>
        <v>0</v>
      </c>
    </row>
    <row r="39" spans="1:18" x14ac:dyDescent="0.3">
      <c r="A39" s="155">
        <v>5.4</v>
      </c>
      <c r="B39" s="117" t="s">
        <v>117</v>
      </c>
      <c r="C39" s="111" t="s">
        <v>59</v>
      </c>
      <c r="D39" s="113">
        <v>0</v>
      </c>
      <c r="E39" s="113">
        <v>225.71428571428569</v>
      </c>
      <c r="F39" s="116">
        <f t="shared" si="10"/>
        <v>0</v>
      </c>
      <c r="G39" s="114"/>
      <c r="H39" s="114">
        <f>G39*D39</f>
        <v>0</v>
      </c>
    </row>
    <row r="40" spans="1:18" x14ac:dyDescent="0.3">
      <c r="A40" s="157">
        <v>6</v>
      </c>
      <c r="B40" s="138" t="s">
        <v>61</v>
      </c>
      <c r="C40" s="139"/>
      <c r="D40" s="140"/>
      <c r="E40" s="141"/>
      <c r="F40" s="142">
        <f>SUM(F41:F43)</f>
        <v>-5.7142857142856087</v>
      </c>
      <c r="G40" s="142"/>
      <c r="H40" s="142">
        <f>SUM(H41:H43)</f>
        <v>-1584.7619047619046</v>
      </c>
    </row>
    <row r="41" spans="1:18" ht="28.8" x14ac:dyDescent="0.3">
      <c r="A41" s="155"/>
      <c r="B41" s="100" t="s">
        <v>80</v>
      </c>
      <c r="C41" s="111" t="s">
        <v>59</v>
      </c>
      <c r="D41" s="187">
        <f>-(D42+D43)</f>
        <v>-8</v>
      </c>
      <c r="E41" s="187">
        <v>198.09523809523807</v>
      </c>
      <c r="F41" s="188">
        <f>D41*E41</f>
        <v>-1584.7619047619046</v>
      </c>
      <c r="G41" s="189"/>
      <c r="H41" s="188">
        <f>F41</f>
        <v>-1584.7619047619046</v>
      </c>
    </row>
    <row r="42" spans="1:18" ht="28.8" x14ac:dyDescent="0.3">
      <c r="A42" s="155">
        <v>6.1</v>
      </c>
      <c r="B42" s="100" t="s">
        <v>118</v>
      </c>
      <c r="C42" s="111" t="s">
        <v>59</v>
      </c>
      <c r="D42" s="113">
        <v>6</v>
      </c>
      <c r="E42" s="113">
        <v>199.04761904761904</v>
      </c>
      <c r="F42" s="116">
        <f>E42*D42</f>
        <v>1194.2857142857142</v>
      </c>
      <c r="G42" s="114"/>
      <c r="H42" s="114">
        <f>G42*D42</f>
        <v>0</v>
      </c>
    </row>
    <row r="43" spans="1:18" x14ac:dyDescent="0.3">
      <c r="A43" s="155">
        <v>6.2</v>
      </c>
      <c r="B43" s="119" t="s">
        <v>103</v>
      </c>
      <c r="C43" s="111" t="s">
        <v>35</v>
      </c>
      <c r="D43" s="113">
        <v>2</v>
      </c>
      <c r="E43" s="113">
        <v>192.38095238095238</v>
      </c>
      <c r="F43" s="116">
        <f>E43*D43</f>
        <v>384.76190476190476</v>
      </c>
      <c r="G43" s="114"/>
      <c r="H43" s="114">
        <f t="shared" ref="H43:H47" si="11">G43*D43</f>
        <v>0</v>
      </c>
    </row>
    <row r="44" spans="1:18" x14ac:dyDescent="0.3">
      <c r="A44" s="157">
        <v>7</v>
      </c>
      <c r="B44" s="138" t="s">
        <v>165</v>
      </c>
      <c r="C44" s="139"/>
      <c r="D44" s="140"/>
      <c r="E44" s="141"/>
      <c r="F44" s="142">
        <f>SUM(F45:F47)</f>
        <v>41.904761904761905</v>
      </c>
      <c r="G44" s="142"/>
      <c r="H44" s="142">
        <f>SUM(H45:H47)</f>
        <v>0</v>
      </c>
    </row>
    <row r="45" spans="1:18" x14ac:dyDescent="0.3">
      <c r="A45" s="155">
        <v>7.1</v>
      </c>
      <c r="B45" s="119" t="s">
        <v>104</v>
      </c>
      <c r="C45" s="111" t="s">
        <v>59</v>
      </c>
      <c r="D45" s="113">
        <v>1</v>
      </c>
      <c r="E45" s="113">
        <v>41.904761904761905</v>
      </c>
      <c r="F45" s="116">
        <f t="shared" ref="F45:F47" si="12">E45*D45</f>
        <v>41.904761904761905</v>
      </c>
      <c r="G45" s="114"/>
      <c r="H45" s="114">
        <f t="shared" ref="H45" si="13">G45*D45</f>
        <v>0</v>
      </c>
    </row>
    <row r="46" spans="1:18" x14ac:dyDescent="0.3">
      <c r="A46" s="155">
        <v>7.2</v>
      </c>
      <c r="B46" s="119" t="s">
        <v>105</v>
      </c>
      <c r="C46" s="111" t="s">
        <v>59</v>
      </c>
      <c r="D46" s="113">
        <v>0</v>
      </c>
      <c r="E46" s="113">
        <v>52.38095238095238</v>
      </c>
      <c r="F46" s="116">
        <f t="shared" si="12"/>
        <v>0</v>
      </c>
      <c r="G46" s="114"/>
      <c r="H46" s="114">
        <f t="shared" si="11"/>
        <v>0</v>
      </c>
    </row>
    <row r="47" spans="1:18" x14ac:dyDescent="0.3">
      <c r="A47" s="155">
        <v>7.3</v>
      </c>
      <c r="B47" s="119" t="s">
        <v>106</v>
      </c>
      <c r="C47" s="111" t="s">
        <v>59</v>
      </c>
      <c r="D47" s="113">
        <v>0</v>
      </c>
      <c r="E47" s="113">
        <v>110.47619047619047</v>
      </c>
      <c r="F47" s="116">
        <f t="shared" si="12"/>
        <v>0</v>
      </c>
      <c r="G47" s="114"/>
      <c r="H47" s="114">
        <f t="shared" si="11"/>
        <v>0</v>
      </c>
    </row>
    <row r="48" spans="1:18" s="73" customFormat="1" x14ac:dyDescent="0.3">
      <c r="A48" s="157">
        <v>8</v>
      </c>
      <c r="B48" s="138" t="s">
        <v>167</v>
      </c>
      <c r="C48" s="139"/>
      <c r="D48" s="140"/>
      <c r="E48" s="141"/>
      <c r="F48" s="142">
        <f>F49+F55</f>
        <v>0</v>
      </c>
      <c r="G48" s="142"/>
      <c r="H48" s="142">
        <f>H49+H55</f>
        <v>0</v>
      </c>
      <c r="I48" s="102"/>
      <c r="P48" s="101"/>
      <c r="R48" s="101"/>
    </row>
    <row r="49" spans="1:22" x14ac:dyDescent="0.3">
      <c r="A49" s="156">
        <v>8.1</v>
      </c>
      <c r="B49" s="120" t="s">
        <v>46</v>
      </c>
      <c r="C49" s="121"/>
      <c r="D49" s="113"/>
      <c r="E49" s="113"/>
      <c r="F49" s="179">
        <f>SUM(F50:F54)</f>
        <v>0</v>
      </c>
      <c r="G49" s="180"/>
      <c r="H49" s="179">
        <f>SUM(H50:H54)</f>
        <v>0</v>
      </c>
      <c r="T49" s="75"/>
      <c r="V49" s="122"/>
    </row>
    <row r="50" spans="1:22" x14ac:dyDescent="0.3">
      <c r="A50" s="155" t="s">
        <v>168</v>
      </c>
      <c r="B50" s="100" t="s">
        <v>119</v>
      </c>
      <c r="C50" s="111" t="s">
        <v>36</v>
      </c>
      <c r="D50" s="123">
        <v>0</v>
      </c>
      <c r="E50" s="123">
        <v>29.52</v>
      </c>
      <c r="F50" s="116">
        <f>E50*D50</f>
        <v>0</v>
      </c>
      <c r="G50" s="114"/>
      <c r="H50" s="114">
        <f>G50*D50</f>
        <v>0</v>
      </c>
    </row>
    <row r="51" spans="1:22" x14ac:dyDescent="0.3">
      <c r="A51" s="155" t="s">
        <v>169</v>
      </c>
      <c r="B51" s="124" t="s">
        <v>44</v>
      </c>
      <c r="C51" s="111" t="s">
        <v>36</v>
      </c>
      <c r="D51" s="123">
        <v>0</v>
      </c>
      <c r="E51" s="123">
        <v>59.76</v>
      </c>
      <c r="F51" s="116">
        <f t="shared" ref="F51:F54" si="14">E51*D51</f>
        <v>0</v>
      </c>
      <c r="G51" s="114"/>
      <c r="H51" s="114">
        <f t="shared" ref="H51:H54" si="15">G51*D51</f>
        <v>0</v>
      </c>
      <c r="R51" s="101"/>
      <c r="T51" s="75"/>
      <c r="V51" s="122"/>
    </row>
    <row r="52" spans="1:22" x14ac:dyDescent="0.3">
      <c r="A52" s="155" t="s">
        <v>170</v>
      </c>
      <c r="B52" s="124" t="s">
        <v>112</v>
      </c>
      <c r="C52" s="111" t="s">
        <v>59</v>
      </c>
      <c r="D52" s="123">
        <v>0</v>
      </c>
      <c r="E52" s="123">
        <v>15</v>
      </c>
      <c r="F52" s="116">
        <f t="shared" si="14"/>
        <v>0</v>
      </c>
      <c r="G52" s="114"/>
      <c r="H52" s="114">
        <f>G52*D52</f>
        <v>0</v>
      </c>
      <c r="R52" s="101"/>
      <c r="T52" s="75"/>
    </row>
    <row r="53" spans="1:22" x14ac:dyDescent="0.3">
      <c r="A53" s="155" t="s">
        <v>171</v>
      </c>
      <c r="B53" s="124" t="s">
        <v>45</v>
      </c>
      <c r="C53" s="111" t="s">
        <v>36</v>
      </c>
      <c r="D53" s="123">
        <v>0</v>
      </c>
      <c r="E53" s="123">
        <v>59.76</v>
      </c>
      <c r="F53" s="116">
        <f t="shared" ref="F53" si="16">E53*D53</f>
        <v>0</v>
      </c>
      <c r="G53" s="114"/>
      <c r="H53" s="114">
        <f t="shared" ref="H53" si="17">G53*D53</f>
        <v>0</v>
      </c>
      <c r="R53" s="101"/>
      <c r="T53" s="75"/>
    </row>
    <row r="54" spans="1:22" x14ac:dyDescent="0.3">
      <c r="A54" s="155" t="s">
        <v>172</v>
      </c>
      <c r="B54" s="124" t="s">
        <v>121</v>
      </c>
      <c r="C54" s="111" t="s">
        <v>36</v>
      </c>
      <c r="D54" s="123">
        <v>0</v>
      </c>
      <c r="E54" s="123">
        <v>83.80952380952381</v>
      </c>
      <c r="F54" s="116">
        <f t="shared" si="14"/>
        <v>0</v>
      </c>
      <c r="G54" s="114"/>
      <c r="H54" s="114">
        <f t="shared" si="15"/>
        <v>0</v>
      </c>
      <c r="R54" s="101"/>
      <c r="T54" s="75"/>
    </row>
    <row r="55" spans="1:22" x14ac:dyDescent="0.3">
      <c r="A55" s="156" t="s">
        <v>173</v>
      </c>
      <c r="B55" s="120" t="s">
        <v>47</v>
      </c>
      <c r="C55" s="121"/>
      <c r="D55" s="123"/>
      <c r="E55" s="123"/>
      <c r="F55" s="179">
        <f>SUM(F56:F61)</f>
        <v>0</v>
      </c>
      <c r="G55" s="180"/>
      <c r="H55" s="179">
        <f>SUM(H56:H61)</f>
        <v>0</v>
      </c>
      <c r="R55" s="101"/>
      <c r="T55" s="75"/>
    </row>
    <row r="56" spans="1:22" x14ac:dyDescent="0.3">
      <c r="A56" s="155" t="s">
        <v>174</v>
      </c>
      <c r="B56" s="124" t="s">
        <v>119</v>
      </c>
      <c r="C56" s="111" t="s">
        <v>36</v>
      </c>
      <c r="D56" s="123">
        <v>0</v>
      </c>
      <c r="E56" s="123">
        <v>29.523809523809522</v>
      </c>
      <c r="F56" s="116">
        <f t="shared" ref="F56" si="18">E56*D56</f>
        <v>0</v>
      </c>
      <c r="G56" s="114"/>
      <c r="H56" s="114">
        <f>G56*D56</f>
        <v>0</v>
      </c>
      <c r="R56" s="101"/>
      <c r="T56" s="75"/>
    </row>
    <row r="57" spans="1:22" x14ac:dyDescent="0.3">
      <c r="A57" s="155" t="s">
        <v>175</v>
      </c>
      <c r="B57" s="124" t="s">
        <v>44</v>
      </c>
      <c r="C57" s="111" t="s">
        <v>36</v>
      </c>
      <c r="D57" s="123">
        <v>0</v>
      </c>
      <c r="E57" s="123">
        <v>74.285714285714278</v>
      </c>
      <c r="F57" s="116">
        <f t="shared" ref="F57:F61" si="19">E57*D57</f>
        <v>0</v>
      </c>
      <c r="G57" s="114"/>
      <c r="H57" s="114">
        <f>G57*D57</f>
        <v>0</v>
      </c>
      <c r="R57" s="101"/>
      <c r="T57" s="75"/>
    </row>
    <row r="58" spans="1:22" x14ac:dyDescent="0.3">
      <c r="A58" s="155" t="s">
        <v>176</v>
      </c>
      <c r="B58" s="124" t="s">
        <v>48</v>
      </c>
      <c r="C58" s="111" t="s">
        <v>36</v>
      </c>
      <c r="D58" s="123">
        <v>0</v>
      </c>
      <c r="E58" s="123">
        <v>117.14285714285714</v>
      </c>
      <c r="F58" s="116">
        <f t="shared" si="19"/>
        <v>0</v>
      </c>
      <c r="G58" s="114"/>
      <c r="H58" s="114">
        <f t="shared" ref="H58:H61" si="20">G58*D58</f>
        <v>0</v>
      </c>
      <c r="R58" s="101"/>
      <c r="T58" s="75"/>
    </row>
    <row r="59" spans="1:22" x14ac:dyDescent="0.3">
      <c r="A59" s="155" t="s">
        <v>177</v>
      </c>
      <c r="B59" s="124" t="s">
        <v>109</v>
      </c>
      <c r="C59" s="111" t="s">
        <v>36</v>
      </c>
      <c r="D59" s="123">
        <v>0</v>
      </c>
      <c r="E59" s="123">
        <v>279.04761904761904</v>
      </c>
      <c r="F59" s="116">
        <f t="shared" si="19"/>
        <v>0</v>
      </c>
      <c r="G59" s="114"/>
      <c r="H59" s="114">
        <f>G59*D59</f>
        <v>0</v>
      </c>
      <c r="R59" s="101"/>
      <c r="T59" s="75"/>
    </row>
    <row r="60" spans="1:22" x14ac:dyDescent="0.3">
      <c r="A60" s="155" t="s">
        <v>178</v>
      </c>
      <c r="B60" s="124" t="s">
        <v>110</v>
      </c>
      <c r="C60" s="111" t="s">
        <v>36</v>
      </c>
      <c r="D60" s="123">
        <v>0</v>
      </c>
      <c r="E60" s="113">
        <v>224.76190476190476</v>
      </c>
      <c r="F60" s="116">
        <f t="shared" si="19"/>
        <v>0</v>
      </c>
      <c r="G60" s="114"/>
      <c r="H60" s="114">
        <f t="shared" si="20"/>
        <v>0</v>
      </c>
      <c r="R60" s="101"/>
      <c r="T60" s="75"/>
    </row>
    <row r="61" spans="1:22" s="126" customFormat="1" x14ac:dyDescent="0.3">
      <c r="A61" s="155" t="s">
        <v>179</v>
      </c>
      <c r="B61" s="125" t="s">
        <v>120</v>
      </c>
      <c r="C61" s="111" t="s">
        <v>36</v>
      </c>
      <c r="D61" s="123">
        <v>0</v>
      </c>
      <c r="E61" s="113">
        <v>40.952380952380949</v>
      </c>
      <c r="F61" s="116">
        <f t="shared" si="19"/>
        <v>0</v>
      </c>
      <c r="G61" s="114"/>
      <c r="H61" s="114">
        <f t="shared" si="20"/>
        <v>0</v>
      </c>
      <c r="I61" s="102"/>
      <c r="P61" s="127"/>
      <c r="R61" s="127"/>
      <c r="T61" s="75"/>
    </row>
    <row r="62" spans="1:22" s="73" customFormat="1" x14ac:dyDescent="0.3">
      <c r="A62" s="157" t="s">
        <v>180</v>
      </c>
      <c r="B62" s="138" t="s">
        <v>62</v>
      </c>
      <c r="C62" s="139"/>
      <c r="D62" s="140">
        <f>SUM(D63:D82)</f>
        <v>3</v>
      </c>
      <c r="E62" s="141"/>
      <c r="F62" s="142">
        <f>SUM(F63:F86)</f>
        <v>638.14285714285711</v>
      </c>
      <c r="G62" s="142"/>
      <c r="H62" s="142">
        <f>SUM(H63:H86)</f>
        <v>0</v>
      </c>
      <c r="I62" s="128"/>
      <c r="P62" s="101"/>
      <c r="R62" s="101"/>
    </row>
    <row r="63" spans="1:22" ht="20.25" customHeight="1" x14ac:dyDescent="0.3">
      <c r="A63" s="155" t="s">
        <v>181</v>
      </c>
      <c r="B63" s="119" t="s">
        <v>215</v>
      </c>
      <c r="C63" s="111" t="s">
        <v>35</v>
      </c>
      <c r="D63" s="113">
        <v>1</v>
      </c>
      <c r="E63" s="129">
        <v>125</v>
      </c>
      <c r="F63" s="116">
        <f t="shared" ref="F63:F84" si="21">E63*D63</f>
        <v>125</v>
      </c>
      <c r="G63" s="114"/>
      <c r="H63" s="114">
        <f>G63*D63</f>
        <v>0</v>
      </c>
      <c r="T63" s="75"/>
    </row>
    <row r="64" spans="1:22" ht="20.25" customHeight="1" x14ac:dyDescent="0.3">
      <c r="A64" s="155" t="s">
        <v>182</v>
      </c>
      <c r="B64" s="119" t="s">
        <v>216</v>
      </c>
      <c r="C64" s="111" t="s">
        <v>35</v>
      </c>
      <c r="D64" s="113">
        <v>2</v>
      </c>
      <c r="E64" s="129">
        <v>128</v>
      </c>
      <c r="F64" s="116">
        <f t="shared" ref="F64:F83" si="22">E64*D64</f>
        <v>256</v>
      </c>
      <c r="G64" s="114"/>
      <c r="H64" s="114">
        <f t="shared" ref="H64:H82" si="23">G64*D64</f>
        <v>0</v>
      </c>
      <c r="T64" s="75"/>
    </row>
    <row r="65" spans="1:20" ht="20.25" customHeight="1" x14ac:dyDescent="0.3">
      <c r="A65" s="155" t="s">
        <v>183</v>
      </c>
      <c r="B65" s="192" t="s">
        <v>251</v>
      </c>
      <c r="C65" s="111" t="s">
        <v>35</v>
      </c>
      <c r="D65" s="113">
        <v>0</v>
      </c>
      <c r="E65" s="129">
        <v>125</v>
      </c>
      <c r="F65" s="116">
        <f t="shared" si="22"/>
        <v>0</v>
      </c>
      <c r="G65" s="114"/>
      <c r="H65" s="114">
        <f t="shared" si="23"/>
        <v>0</v>
      </c>
      <c r="T65" s="75"/>
    </row>
    <row r="66" spans="1:20" ht="20.25" customHeight="1" x14ac:dyDescent="0.3">
      <c r="A66" s="155" t="s">
        <v>184</v>
      </c>
      <c r="B66" s="192" t="s">
        <v>217</v>
      </c>
      <c r="C66" s="111" t="s">
        <v>35</v>
      </c>
      <c r="D66" s="113">
        <v>0</v>
      </c>
      <c r="E66" s="129">
        <v>125</v>
      </c>
      <c r="F66" s="116">
        <f t="shared" si="22"/>
        <v>0</v>
      </c>
      <c r="G66" s="114"/>
      <c r="H66" s="114">
        <f t="shared" si="23"/>
        <v>0</v>
      </c>
      <c r="T66" s="75"/>
    </row>
    <row r="67" spans="1:20" ht="20.25" customHeight="1" x14ac:dyDescent="0.3">
      <c r="A67" s="155" t="s">
        <v>185</v>
      </c>
      <c r="B67" s="119" t="s">
        <v>218</v>
      </c>
      <c r="C67" s="111" t="s">
        <v>35</v>
      </c>
      <c r="D67" s="113">
        <v>0</v>
      </c>
      <c r="E67" s="129">
        <v>125</v>
      </c>
      <c r="F67" s="116">
        <f t="shared" si="22"/>
        <v>0</v>
      </c>
      <c r="G67" s="114"/>
      <c r="H67" s="114">
        <f t="shared" si="23"/>
        <v>0</v>
      </c>
      <c r="T67" s="75"/>
    </row>
    <row r="68" spans="1:20" ht="20.25" customHeight="1" x14ac:dyDescent="0.3">
      <c r="A68" s="155" t="s">
        <v>186</v>
      </c>
      <c r="B68" s="119" t="s">
        <v>219</v>
      </c>
      <c r="C68" s="111" t="s">
        <v>35</v>
      </c>
      <c r="D68" s="113">
        <v>0</v>
      </c>
      <c r="E68" s="129">
        <v>131</v>
      </c>
      <c r="F68" s="116">
        <f t="shared" si="22"/>
        <v>0</v>
      </c>
      <c r="G68" s="114"/>
      <c r="H68" s="114">
        <f t="shared" si="23"/>
        <v>0</v>
      </c>
      <c r="T68" s="75"/>
    </row>
    <row r="69" spans="1:20" ht="20.25" customHeight="1" x14ac:dyDescent="0.3">
      <c r="A69" s="155" t="s">
        <v>187</v>
      </c>
      <c r="B69" s="119" t="s">
        <v>220</v>
      </c>
      <c r="C69" s="111" t="s">
        <v>35</v>
      </c>
      <c r="D69" s="113">
        <v>0</v>
      </c>
      <c r="E69" s="129">
        <v>318</v>
      </c>
      <c r="F69" s="116">
        <f t="shared" si="22"/>
        <v>0</v>
      </c>
      <c r="G69" s="114"/>
      <c r="H69" s="114">
        <f t="shared" si="23"/>
        <v>0</v>
      </c>
      <c r="T69" s="75"/>
    </row>
    <row r="70" spans="1:20" ht="20.25" customHeight="1" x14ac:dyDescent="0.3">
      <c r="A70" s="155" t="s">
        <v>188</v>
      </c>
      <c r="B70" s="119" t="s">
        <v>221</v>
      </c>
      <c r="C70" s="111" t="s">
        <v>35</v>
      </c>
      <c r="D70" s="113">
        <v>0</v>
      </c>
      <c r="E70" s="129">
        <v>346</v>
      </c>
      <c r="F70" s="116">
        <f t="shared" si="22"/>
        <v>0</v>
      </c>
      <c r="G70" s="114"/>
      <c r="H70" s="114">
        <f t="shared" si="23"/>
        <v>0</v>
      </c>
      <c r="T70" s="75"/>
    </row>
    <row r="71" spans="1:20" ht="20.25" customHeight="1" x14ac:dyDescent="0.3">
      <c r="A71" s="155" t="s">
        <v>189</v>
      </c>
      <c r="B71" s="119" t="s">
        <v>222</v>
      </c>
      <c r="C71" s="111" t="s">
        <v>35</v>
      </c>
      <c r="D71" s="113">
        <v>0</v>
      </c>
      <c r="E71" s="129">
        <v>380</v>
      </c>
      <c r="F71" s="116">
        <f t="shared" si="22"/>
        <v>0</v>
      </c>
      <c r="G71" s="114"/>
      <c r="H71" s="114">
        <f t="shared" si="23"/>
        <v>0</v>
      </c>
      <c r="T71" s="75"/>
    </row>
    <row r="72" spans="1:20" ht="20.25" customHeight="1" x14ac:dyDescent="0.3">
      <c r="A72" s="155" t="s">
        <v>190</v>
      </c>
      <c r="B72" s="119" t="s">
        <v>223</v>
      </c>
      <c r="C72" s="111" t="s">
        <v>35</v>
      </c>
      <c r="D72" s="113">
        <v>0</v>
      </c>
      <c r="E72" s="129">
        <v>1297</v>
      </c>
      <c r="F72" s="116">
        <f t="shared" si="22"/>
        <v>0</v>
      </c>
      <c r="G72" s="114"/>
      <c r="H72" s="114">
        <f t="shared" si="23"/>
        <v>0</v>
      </c>
      <c r="T72" s="75"/>
    </row>
    <row r="73" spans="1:20" ht="20.25" customHeight="1" x14ac:dyDescent="0.3">
      <c r="A73" s="155" t="s">
        <v>191</v>
      </c>
      <c r="B73" s="119" t="s">
        <v>224</v>
      </c>
      <c r="C73" s="111" t="s">
        <v>35</v>
      </c>
      <c r="D73" s="113">
        <v>0</v>
      </c>
      <c r="E73" s="129">
        <v>129</v>
      </c>
      <c r="F73" s="116">
        <f t="shared" si="22"/>
        <v>0</v>
      </c>
      <c r="G73" s="114"/>
      <c r="H73" s="114">
        <f t="shared" si="23"/>
        <v>0</v>
      </c>
      <c r="T73" s="75"/>
    </row>
    <row r="74" spans="1:20" ht="20.25" customHeight="1" x14ac:dyDescent="0.3">
      <c r="A74" s="155" t="s">
        <v>192</v>
      </c>
      <c r="B74" s="119" t="s">
        <v>225</v>
      </c>
      <c r="C74" s="111" t="s">
        <v>35</v>
      </c>
      <c r="D74" s="113">
        <v>0</v>
      </c>
      <c r="E74" s="129">
        <v>130</v>
      </c>
      <c r="F74" s="116">
        <f t="shared" si="22"/>
        <v>0</v>
      </c>
      <c r="G74" s="114"/>
      <c r="H74" s="114">
        <f t="shared" si="23"/>
        <v>0</v>
      </c>
      <c r="T74" s="75"/>
    </row>
    <row r="75" spans="1:20" ht="20.25" customHeight="1" x14ac:dyDescent="0.3">
      <c r="A75" s="155" t="s">
        <v>193</v>
      </c>
      <c r="B75" s="119" t="s">
        <v>226</v>
      </c>
      <c r="C75" s="111" t="s">
        <v>35</v>
      </c>
      <c r="D75" s="113">
        <v>0</v>
      </c>
      <c r="E75" s="129">
        <v>130</v>
      </c>
      <c r="F75" s="116">
        <f t="shared" si="22"/>
        <v>0</v>
      </c>
      <c r="G75" s="114"/>
      <c r="H75" s="114">
        <f t="shared" si="23"/>
        <v>0</v>
      </c>
      <c r="T75" s="75"/>
    </row>
    <row r="76" spans="1:20" ht="20.25" customHeight="1" x14ac:dyDescent="0.3">
      <c r="A76" s="155" t="s">
        <v>194</v>
      </c>
      <c r="B76" s="119" t="s">
        <v>227</v>
      </c>
      <c r="C76" s="111" t="s">
        <v>35</v>
      </c>
      <c r="D76" s="113">
        <v>0</v>
      </c>
      <c r="E76" s="129">
        <v>134</v>
      </c>
      <c r="F76" s="116">
        <f t="shared" si="22"/>
        <v>0</v>
      </c>
      <c r="G76" s="114"/>
      <c r="H76" s="114">
        <f t="shared" si="23"/>
        <v>0</v>
      </c>
      <c r="T76" s="75"/>
    </row>
    <row r="77" spans="1:20" ht="20.25" customHeight="1" x14ac:dyDescent="0.3">
      <c r="A77" s="155" t="s">
        <v>195</v>
      </c>
      <c r="B77" s="119" t="s">
        <v>228</v>
      </c>
      <c r="C77" s="111" t="s">
        <v>35</v>
      </c>
      <c r="D77" s="113">
        <v>0</v>
      </c>
      <c r="E77" s="129">
        <v>258</v>
      </c>
      <c r="F77" s="116">
        <f t="shared" si="22"/>
        <v>0</v>
      </c>
      <c r="G77" s="114"/>
      <c r="H77" s="114">
        <f t="shared" si="23"/>
        <v>0</v>
      </c>
      <c r="T77" s="75"/>
    </row>
    <row r="78" spans="1:20" ht="20.25" customHeight="1" x14ac:dyDescent="0.3">
      <c r="A78" s="155" t="s">
        <v>196</v>
      </c>
      <c r="B78" s="119" t="s">
        <v>229</v>
      </c>
      <c r="C78" s="111" t="s">
        <v>35</v>
      </c>
      <c r="D78" s="113">
        <v>0</v>
      </c>
      <c r="E78" s="129">
        <v>275</v>
      </c>
      <c r="F78" s="116">
        <f t="shared" si="22"/>
        <v>0</v>
      </c>
      <c r="G78" s="114"/>
      <c r="H78" s="114">
        <f t="shared" si="23"/>
        <v>0</v>
      </c>
      <c r="T78" s="75"/>
    </row>
    <row r="79" spans="1:20" ht="20.25" customHeight="1" x14ac:dyDescent="0.3">
      <c r="A79" s="155" t="s">
        <v>197</v>
      </c>
      <c r="B79" s="119" t="s">
        <v>230</v>
      </c>
      <c r="C79" s="111" t="s">
        <v>35</v>
      </c>
      <c r="D79" s="113">
        <v>0</v>
      </c>
      <c r="E79" s="129">
        <v>129</v>
      </c>
      <c r="F79" s="116">
        <f t="shared" si="22"/>
        <v>0</v>
      </c>
      <c r="G79" s="114"/>
      <c r="H79" s="114">
        <f t="shared" si="23"/>
        <v>0</v>
      </c>
      <c r="T79" s="75"/>
    </row>
    <row r="80" spans="1:20" ht="20.25" customHeight="1" x14ac:dyDescent="0.3">
      <c r="A80" s="155" t="s">
        <v>198</v>
      </c>
      <c r="B80" s="119" t="s">
        <v>231</v>
      </c>
      <c r="C80" s="111" t="s">
        <v>35</v>
      </c>
      <c r="D80" s="113">
        <v>0</v>
      </c>
      <c r="E80" s="129">
        <v>145</v>
      </c>
      <c r="F80" s="116">
        <f t="shared" si="22"/>
        <v>0</v>
      </c>
      <c r="G80" s="114"/>
      <c r="H80" s="114">
        <f t="shared" si="23"/>
        <v>0</v>
      </c>
      <c r="T80" s="75"/>
    </row>
    <row r="81" spans="1:20" ht="20.25" customHeight="1" x14ac:dyDescent="0.3">
      <c r="A81" s="155" t="s">
        <v>199</v>
      </c>
      <c r="B81" s="119" t="s">
        <v>232</v>
      </c>
      <c r="C81" s="111" t="s">
        <v>35</v>
      </c>
      <c r="D81" s="113">
        <v>0</v>
      </c>
      <c r="E81" s="129">
        <v>284</v>
      </c>
      <c r="F81" s="116">
        <f t="shared" si="22"/>
        <v>0</v>
      </c>
      <c r="G81" s="114"/>
      <c r="H81" s="114">
        <f t="shared" si="23"/>
        <v>0</v>
      </c>
      <c r="T81" s="75"/>
    </row>
    <row r="82" spans="1:20" ht="20.25" customHeight="1" x14ac:dyDescent="0.3">
      <c r="A82" s="155" t="s">
        <v>200</v>
      </c>
      <c r="B82" s="119" t="s">
        <v>233</v>
      </c>
      <c r="C82" s="111" t="s">
        <v>35</v>
      </c>
      <c r="D82" s="113">
        <v>0</v>
      </c>
      <c r="E82" s="129">
        <v>299</v>
      </c>
      <c r="F82" s="116">
        <f t="shared" si="22"/>
        <v>0</v>
      </c>
      <c r="G82" s="114"/>
      <c r="H82" s="114">
        <f t="shared" si="23"/>
        <v>0</v>
      </c>
      <c r="T82" s="75"/>
    </row>
    <row r="83" spans="1:20" x14ac:dyDescent="0.3">
      <c r="A83" s="155" t="s">
        <v>201</v>
      </c>
      <c r="B83" s="130" t="s">
        <v>83</v>
      </c>
      <c r="C83" s="111" t="s">
        <v>59</v>
      </c>
      <c r="D83" s="113">
        <v>0</v>
      </c>
      <c r="E83" s="170">
        <v>30.811000000000003</v>
      </c>
      <c r="F83" s="116">
        <f t="shared" si="22"/>
        <v>0</v>
      </c>
      <c r="G83" s="114"/>
      <c r="H83" s="114">
        <f>G83*D83</f>
        <v>0</v>
      </c>
    </row>
    <row r="84" spans="1:20" x14ac:dyDescent="0.3">
      <c r="A84" s="155" t="s">
        <v>202</v>
      </c>
      <c r="B84" s="130" t="s">
        <v>208</v>
      </c>
      <c r="C84" s="111" t="s">
        <v>35</v>
      </c>
      <c r="D84" s="113">
        <v>6</v>
      </c>
      <c r="E84" s="170">
        <v>42.857142857142854</v>
      </c>
      <c r="F84" s="116">
        <f t="shared" si="21"/>
        <v>257.14285714285711</v>
      </c>
      <c r="G84" s="114"/>
      <c r="H84" s="114">
        <f>G84*D84</f>
        <v>0</v>
      </c>
    </row>
    <row r="85" spans="1:20" x14ac:dyDescent="0.3">
      <c r="A85" s="155" t="s">
        <v>203</v>
      </c>
      <c r="B85" s="131" t="s">
        <v>252</v>
      </c>
      <c r="C85" s="132" t="s">
        <v>35</v>
      </c>
      <c r="D85" s="113"/>
      <c r="E85" s="170">
        <v>88.35</v>
      </c>
      <c r="F85" s="116">
        <f>E85*D85</f>
        <v>0</v>
      </c>
      <c r="G85" s="118"/>
      <c r="H85" s="114">
        <f>G85*D85</f>
        <v>0</v>
      </c>
    </row>
    <row r="86" spans="1:20" x14ac:dyDescent="0.3">
      <c r="A86" s="155" t="s">
        <v>203</v>
      </c>
      <c r="B86" s="131" t="s">
        <v>252</v>
      </c>
      <c r="C86" s="132" t="s">
        <v>35</v>
      </c>
      <c r="D86" s="113">
        <v>0</v>
      </c>
      <c r="E86" s="170">
        <v>82.649999999999991</v>
      </c>
      <c r="F86" s="116">
        <f>E86*D86</f>
        <v>0</v>
      </c>
      <c r="G86" s="118"/>
      <c r="H86" s="114">
        <f>G86*D86</f>
        <v>0</v>
      </c>
    </row>
    <row r="87" spans="1:20" x14ac:dyDescent="0.3">
      <c r="A87" s="158"/>
      <c r="B87" s="133"/>
      <c r="C87" s="134"/>
      <c r="D87" s="135"/>
      <c r="E87" s="136"/>
      <c r="F87" s="95"/>
      <c r="G87" s="95"/>
      <c r="H87" s="95"/>
    </row>
    <row r="88" spans="1:20" x14ac:dyDescent="0.3">
      <c r="A88" s="161"/>
      <c r="B88" s="162" t="s">
        <v>209</v>
      </c>
      <c r="C88" s="163"/>
      <c r="D88" s="164"/>
      <c r="E88" s="165"/>
      <c r="F88" s="166">
        <f>F10+F18</f>
        <v>7403</v>
      </c>
      <c r="G88" s="166"/>
      <c r="H88" s="166">
        <f>H10+H18</f>
        <v>-1584.7619047619046</v>
      </c>
      <c r="I88" s="167"/>
      <c r="P88" s="168"/>
      <c r="R88" s="169"/>
    </row>
    <row r="89" spans="1:20" ht="15" thickBot="1" x14ac:dyDescent="0.35">
      <c r="A89" s="158"/>
      <c r="B89" s="137"/>
      <c r="C89" s="86"/>
      <c r="D89" s="86"/>
      <c r="E89" s="95"/>
      <c r="F89" s="94"/>
      <c r="G89" s="95"/>
      <c r="H89" s="94"/>
    </row>
    <row r="90" spans="1:20" ht="44.25" customHeight="1" thickBot="1" x14ac:dyDescent="0.35">
      <c r="A90" s="159" t="s">
        <v>204</v>
      </c>
      <c r="B90" s="73" t="s">
        <v>64</v>
      </c>
      <c r="C90" s="222" t="s">
        <v>65</v>
      </c>
      <c r="D90" s="223"/>
      <c r="E90" s="223"/>
      <c r="F90" s="223"/>
      <c r="G90" s="223"/>
      <c r="H90" s="224"/>
    </row>
    <row r="91" spans="1:20" ht="43.2" x14ac:dyDescent="0.3">
      <c r="A91" s="159"/>
      <c r="B91" s="85" t="s">
        <v>93</v>
      </c>
      <c r="C91" s="86"/>
      <c r="D91" s="86"/>
      <c r="E91" s="95"/>
      <c r="F91" s="94"/>
      <c r="G91" s="95"/>
      <c r="H91" s="94"/>
    </row>
    <row r="92" spans="1:20" ht="15" thickBot="1" x14ac:dyDescent="0.35">
      <c r="A92" s="159" t="s">
        <v>205</v>
      </c>
      <c r="B92" s="73" t="s">
        <v>236</v>
      </c>
      <c r="C92" s="86"/>
      <c r="D92" s="86"/>
      <c r="E92" s="95"/>
      <c r="F92" s="94"/>
      <c r="G92" s="95"/>
      <c r="H92" s="94"/>
    </row>
    <row r="93" spans="1:20" ht="87" thickBot="1" x14ac:dyDescent="0.35">
      <c r="A93" s="158"/>
      <c r="B93" s="2" t="s">
        <v>100</v>
      </c>
      <c r="C93" s="225" t="s">
        <v>66</v>
      </c>
      <c r="D93" s="226"/>
      <c r="E93" s="226"/>
      <c r="F93" s="226"/>
      <c r="G93" s="226"/>
      <c r="H93" s="227"/>
    </row>
    <row r="94" spans="1:20" x14ac:dyDescent="0.3">
      <c r="A94" s="158"/>
      <c r="B94" s="137"/>
      <c r="C94" s="86"/>
      <c r="D94" s="86"/>
      <c r="E94" s="95"/>
      <c r="F94" s="94"/>
      <c r="G94" s="95"/>
      <c r="H94" s="94"/>
    </row>
    <row r="95" spans="1:20" x14ac:dyDescent="0.3">
      <c r="A95" s="160" t="s">
        <v>50</v>
      </c>
      <c r="B95" s="89" t="s">
        <v>111</v>
      </c>
      <c r="C95" s="90"/>
      <c r="D95" s="90"/>
      <c r="E95" s="97"/>
      <c r="F95" s="97"/>
      <c r="G95" s="97"/>
      <c r="H95" s="97"/>
      <c r="I95" s="24"/>
      <c r="P95"/>
      <c r="R95"/>
    </row>
    <row r="96" spans="1:20" x14ac:dyDescent="0.3">
      <c r="A96" s="160" t="s">
        <v>51</v>
      </c>
      <c r="B96" s="89" t="s">
        <v>102</v>
      </c>
      <c r="C96" s="90"/>
      <c r="D96" s="90"/>
      <c r="E96" s="97"/>
      <c r="F96" s="97"/>
      <c r="G96" s="97"/>
      <c r="H96" s="97"/>
      <c r="I96" s="24"/>
      <c r="P96"/>
      <c r="R96"/>
    </row>
    <row r="97" spans="1:18" ht="34.5" customHeight="1" x14ac:dyDescent="0.3">
      <c r="A97" s="160" t="s">
        <v>113</v>
      </c>
      <c r="B97" s="221" t="s">
        <v>79</v>
      </c>
      <c r="C97" s="221"/>
      <c r="D97" s="221"/>
      <c r="E97" s="221"/>
      <c r="F97" s="221"/>
      <c r="G97" s="221"/>
      <c r="H97" s="221"/>
      <c r="I97" s="24"/>
      <c r="P97"/>
      <c r="R97"/>
    </row>
    <row r="99" spans="1:18" x14ac:dyDescent="0.3">
      <c r="A99" s="150" t="s">
        <v>67</v>
      </c>
    </row>
    <row r="101" spans="1:18" x14ac:dyDescent="0.3">
      <c r="A101" s="149" t="s">
        <v>68</v>
      </c>
    </row>
    <row r="103" spans="1:18" x14ac:dyDescent="0.3">
      <c r="A103" s="149" t="s">
        <v>69</v>
      </c>
    </row>
    <row r="106" spans="1:18" x14ac:dyDescent="0.3">
      <c r="A106" s="150" t="s">
        <v>70</v>
      </c>
      <c r="C106" s="73" t="s">
        <v>70</v>
      </c>
    </row>
    <row r="108" spans="1:18" x14ac:dyDescent="0.3">
      <c r="A108" s="149" t="s">
        <v>68</v>
      </c>
      <c r="C108" t="s">
        <v>68</v>
      </c>
    </row>
    <row r="111" spans="1:18" x14ac:dyDescent="0.3">
      <c r="A111" s="149" t="s">
        <v>69</v>
      </c>
      <c r="C111" t="s">
        <v>69</v>
      </c>
    </row>
  </sheetData>
  <mergeCells count="3">
    <mergeCell ref="B97:H97"/>
    <mergeCell ref="C90:H90"/>
    <mergeCell ref="C93:H93"/>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2025-06-19T12:14:02Z</dcterms:modified>
</cp:coreProperties>
</file>