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mcnas\commercial\10_Proceduri de achizitii\12_Giurgiu\MEGA_GR_2022_023\"/>
    </mc:Choice>
  </mc:AlternateContent>
  <xr:revisionPtr revIDLastSave="0" documentId="13_ncr:1_{5807CA37-179E-422C-9BCE-696CF4CFDE64}" xr6:coauthVersionLast="47" xr6:coauthVersionMax="47" xr10:uidLastSave="{00000000-0000-0000-0000-000000000000}"/>
  <bookViews>
    <workbookView xWindow="-108" yWindow="-108" windowWidth="23256" windowHeight="12576" activeTab="3" xr2:uid="{00000000-000D-0000-FFFF-FFFF00000000}"/>
  </bookViews>
  <sheets>
    <sheet name="Centralizator" sheetId="1" r:id="rId1"/>
    <sheet name="A_Centralizarelucrari" sheetId="4" r:id="rId2"/>
    <sheet name="C_Detalii Executie extinderi" sheetId="7" r:id="rId3"/>
    <sheet name="D_Detalii Executie racorduri" sheetId="8" r:id="rId4"/>
  </sheets>
  <definedNames>
    <definedName name="_xlnm.Print_Area" localSheetId="1">A_Centralizarelucrari!$A$1:$L$57</definedName>
    <definedName name="_xlnm.Print_Area" localSheetId="2">'C_Detalii Executie extinderi'!$A$1:$H$80</definedName>
    <definedName name="_xlnm.Print_Area" localSheetId="0">Centralizator!$A$1:$J$8</definedName>
    <definedName name="_xlnm.Print_Area" localSheetId="3">'D_Detalii Executie racorduri'!$A$1:$H$109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4" l="1"/>
  <c r="D40" i="8"/>
  <c r="F40" i="8" s="1"/>
  <c r="H40" i="8" s="1"/>
  <c r="D50" i="4"/>
  <c r="H56" i="7"/>
  <c r="H55" i="7"/>
  <c r="H54" i="7"/>
  <c r="H50" i="7"/>
  <c r="H49" i="7"/>
  <c r="H48" i="7"/>
  <c r="H47" i="7"/>
  <c r="H46" i="7"/>
  <c r="H45" i="7"/>
  <c r="H43" i="7"/>
  <c r="H42" i="7"/>
  <c r="H41" i="7"/>
  <c r="H40" i="7"/>
  <c r="H39" i="7"/>
  <c r="H38" i="7"/>
  <c r="H37" i="7"/>
  <c r="H35" i="7"/>
  <c r="H34" i="7"/>
  <c r="H33" i="7"/>
  <c r="H32" i="7"/>
  <c r="H31" i="7"/>
  <c r="H30" i="7"/>
  <c r="H29" i="7"/>
  <c r="H28" i="7"/>
  <c r="H27" i="7"/>
  <c r="H26" i="7"/>
  <c r="H25" i="7"/>
  <c r="H24" i="7"/>
  <c r="H23" i="7"/>
  <c r="H22" i="7"/>
  <c r="H21" i="7"/>
  <c r="H19" i="7"/>
  <c r="H18" i="7"/>
  <c r="H17" i="7"/>
  <c r="H16" i="7"/>
  <c r="H15" i="7"/>
  <c r="H14" i="7"/>
  <c r="H9" i="1"/>
  <c r="G9" i="1"/>
  <c r="F9" i="1"/>
  <c r="E9" i="1"/>
  <c r="B5" i="8"/>
  <c r="H82" i="8"/>
  <c r="F82" i="8"/>
  <c r="H53" i="7" l="1"/>
  <c r="H44" i="7"/>
  <c r="H36" i="7"/>
  <c r="H20" i="7"/>
  <c r="H13" i="7"/>
  <c r="H52" i="7" s="1"/>
  <c r="H51" i="7" s="1"/>
  <c r="H57" i="7" s="1"/>
  <c r="B6" i="8" l="1"/>
  <c r="D9" i="1"/>
  <c r="C9" i="1"/>
  <c r="D19" i="8"/>
  <c r="F20" i="8"/>
  <c r="H21" i="8"/>
  <c r="F21" i="8"/>
  <c r="D61" i="8" l="1"/>
  <c r="H84" i="8" l="1"/>
  <c r="F84" i="8"/>
  <c r="K9" i="1" l="1"/>
  <c r="H81" i="8" l="1"/>
  <c r="F81" i="8"/>
  <c r="H80" i="8"/>
  <c r="F80" i="8"/>
  <c r="H79" i="8"/>
  <c r="H78" i="8"/>
  <c r="H77" i="8"/>
  <c r="F76" i="8"/>
  <c r="H76" i="8"/>
  <c r="F75" i="8"/>
  <c r="H75" i="8"/>
  <c r="F74" i="8"/>
  <c r="H74" i="8"/>
  <c r="H73" i="8"/>
  <c r="F73" i="8"/>
  <c r="H72" i="8"/>
  <c r="F72" i="8"/>
  <c r="H71" i="8"/>
  <c r="H70" i="8"/>
  <c r="F68" i="8"/>
  <c r="H68" i="8"/>
  <c r="F67" i="8"/>
  <c r="H67" i="8"/>
  <c r="F66" i="8"/>
  <c r="H66" i="8"/>
  <c r="H65" i="8"/>
  <c r="F65" i="8"/>
  <c r="H64" i="8"/>
  <c r="F64" i="8"/>
  <c r="H63" i="8"/>
  <c r="H52" i="8"/>
  <c r="F52" i="8"/>
  <c r="H55" i="8"/>
  <c r="F55" i="8"/>
  <c r="F60" i="8"/>
  <c r="F59" i="8"/>
  <c r="F58" i="8"/>
  <c r="F57" i="8"/>
  <c r="F56" i="8"/>
  <c r="F53" i="8"/>
  <c r="F51" i="8"/>
  <c r="F50" i="8"/>
  <c r="F49" i="8"/>
  <c r="F83" i="8"/>
  <c r="F46" i="8"/>
  <c r="F45" i="8"/>
  <c r="F44" i="8"/>
  <c r="F42" i="8"/>
  <c r="F41" i="8"/>
  <c r="F37" i="8"/>
  <c r="F38" i="8"/>
  <c r="H22" i="8"/>
  <c r="H20" i="8"/>
  <c r="F31" i="8"/>
  <c r="F30" i="8"/>
  <c r="F29" i="8"/>
  <c r="F28" i="8"/>
  <c r="F27" i="8"/>
  <c r="F26" i="8"/>
  <c r="F25" i="8"/>
  <c r="F24" i="8"/>
  <c r="F23" i="8"/>
  <c r="F22" i="8"/>
  <c r="F43" i="8" l="1"/>
  <c r="F19" i="8"/>
  <c r="F48" i="8"/>
  <c r="F54" i="8"/>
  <c r="F63" i="8"/>
  <c r="F71" i="8"/>
  <c r="F79" i="8"/>
  <c r="F77" i="8"/>
  <c r="F70" i="8"/>
  <c r="F78" i="8"/>
  <c r="F15" i="8"/>
  <c r="F14" i="8"/>
  <c r="F13" i="8"/>
  <c r="F17" i="8"/>
  <c r="F12" i="8"/>
  <c r="F47" i="8" l="1"/>
  <c r="A37" i="4"/>
  <c r="H69" i="8" l="1"/>
  <c r="F69" i="8"/>
  <c r="H44" i="8"/>
  <c r="D34" i="8" l="1"/>
  <c r="D35" i="8"/>
  <c r="F35" i="8" s="1"/>
  <c r="F33" i="8"/>
  <c r="F32" i="8" s="1"/>
  <c r="H33" i="8"/>
  <c r="H32" i="8" s="1"/>
  <c r="D36" i="8" l="1"/>
  <c r="F36" i="8" s="1"/>
  <c r="F34" i="8" s="1"/>
  <c r="H37" i="8"/>
  <c r="H31" i="8" l="1"/>
  <c r="A43" i="4" l="1"/>
  <c r="B15" i="4"/>
  <c r="A15" i="4"/>
  <c r="H30" i="8" l="1"/>
  <c r="H29" i="8"/>
  <c r="H28" i="8"/>
  <c r="H27" i="8"/>
  <c r="H26" i="8"/>
  <c r="H25" i="8"/>
  <c r="H24" i="8"/>
  <c r="H23" i="8"/>
  <c r="H19" i="8" l="1"/>
  <c r="D15" i="4"/>
  <c r="E15" i="4"/>
  <c r="B2" i="7"/>
  <c r="B3" i="7"/>
  <c r="H83" i="8"/>
  <c r="H13" i="8" l="1"/>
  <c r="H14" i="8"/>
  <c r="F15" i="4"/>
  <c r="F39" i="8" l="1"/>
  <c r="B3" i="8"/>
  <c r="B4" i="8"/>
  <c r="B2" i="8"/>
  <c r="H60" i="8"/>
  <c r="H59" i="8"/>
  <c r="H58" i="8"/>
  <c r="H57" i="8"/>
  <c r="H56" i="8"/>
  <c r="H53" i="8"/>
  <c r="H51" i="8"/>
  <c r="H50" i="8"/>
  <c r="H49" i="8"/>
  <c r="H46" i="8"/>
  <c r="H45" i="8"/>
  <c r="H42" i="8"/>
  <c r="H41" i="8"/>
  <c r="H17" i="8"/>
  <c r="H15" i="8"/>
  <c r="H12" i="8"/>
  <c r="H11" i="8" s="1"/>
  <c r="H48" i="8" l="1"/>
  <c r="H43" i="8"/>
  <c r="H39" i="8"/>
  <c r="H54" i="8"/>
  <c r="F11" i="8"/>
  <c r="H47" i="8" l="1"/>
  <c r="D11" i="8"/>
  <c r="D16" i="8" s="1"/>
  <c r="C15" i="4"/>
  <c r="H16" i="8" l="1"/>
  <c r="H10" i="8" s="1"/>
  <c r="F16" i="8"/>
  <c r="F10" i="8" s="1"/>
  <c r="F62" i="8"/>
  <c r="F61" i="8" s="1"/>
  <c r="F18" i="8" s="1"/>
  <c r="B6" i="7"/>
  <c r="B5" i="7"/>
  <c r="B4" i="7"/>
  <c r="F86" i="8" l="1"/>
  <c r="D51" i="4" s="1"/>
  <c r="H62" i="8"/>
  <c r="H61" i="8" s="1"/>
  <c r="H46" i="4"/>
  <c r="H42" i="4"/>
  <c r="B37" i="4"/>
  <c r="C37" i="4" l="1"/>
  <c r="H38" i="8" l="1"/>
  <c r="H35" i="8" l="1"/>
  <c r="H36" i="8" l="1"/>
  <c r="H34" i="8" s="1"/>
  <c r="H18" i="8" s="1"/>
  <c r="H86" i="8" s="1"/>
  <c r="D49" i="4" l="1"/>
</calcChain>
</file>

<file path=xl/sharedStrings.xml><?xml version="1.0" encoding="utf-8"?>
<sst xmlns="http://schemas.openxmlformats.org/spreadsheetml/2006/main" count="407" uniqueCount="254">
  <si>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</si>
  <si>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</si>
  <si>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</si>
  <si>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</si>
  <si>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</si>
  <si>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</si>
  <si>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</si>
  <si>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</si>
  <si>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</si>
  <si>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</si>
  <si>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</si>
  <si>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</si>
  <si>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</si>
  <si>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</si>
  <si>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</si>
  <si>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</si>
  <si>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</si>
  <si>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</si>
  <si>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</si>
  <si>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</si>
  <si>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</si>
  <si>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</si>
  <si>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</si>
  <si>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</si>
  <si>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</si>
  <si>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</si>
  <si>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</si>
  <si>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</si>
  <si>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</si>
  <si>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</si>
  <si>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</si>
  <si>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</si>
  <si>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</si>
  <si>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</si>
  <si>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</si>
  <si>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</si>
  <si>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</si>
  <si>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</si>
  <si>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</si>
  <si>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</si>
  <si>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</si>
  <si>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</si>
  <si>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</si>
  <si>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</si>
  <si>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</si>
  <si>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</si>
  <si>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</si>
  <si>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</si>
  <si>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</si>
  <si>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</si>
  <si>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</si>
  <si>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</si>
  <si>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</si>
  <si>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</si>
  <si>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</si>
  <si>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</si>
  <si>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</si>
  <si>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</si>
  <si>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</si>
  <si>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</si>
  <si>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</si>
  <si>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</si>
  <si>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</si>
  <si>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</si>
  <si>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</si>
  <si>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</si>
  <si>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</si>
  <si>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</si>
  <si>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</si>
  <si>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</si>
  <si>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</si>
  <si>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</si>
  <si>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</si>
  <si>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</si>
  <si>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</si>
  <si>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</si>
  <si>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</si>
  <si>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</si>
  <si>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</si>
  <si>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</si>
  <si>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</si>
  <si>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</si>
  <si>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</si>
  <si>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</si>
  <si>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</si>
  <si>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</si>
  <si>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</si>
  <si>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</si>
  <si>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</si>
  <si>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</si>
  <si>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</si>
  <si>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</si>
  <si>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</si>
  <si>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</si>
  <si>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</si>
  <si>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</si>
  <si>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</si>
  <si>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</si>
  <si>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</si>
  <si>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</si>
  <si>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</si>
  <si>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</si>
  <si>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</si>
  <si>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</si>
  <si>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</si>
  <si>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</si>
  <si>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</si>
  <si>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</si>
  <si>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</si>
  <si>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</si>
  <si>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</si>
  <si>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</si>
  <si>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</si>
  <si>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</si>
  <si>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</si>
  <si>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</si>
  <si>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</si>
  <si>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</si>
  <si>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</si>
  <si>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</si>
  <si>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</si>
  <si>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</si>
  <si>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</si>
  <si>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</si>
  <si>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</si>
  <si>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</si>
  <si>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</si>
  <si>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</si>
  <si>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</si>
  <si>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</si>
  <si>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</si>
  <si>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</si>
  <si>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</si>
  <si>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</si>
  <si>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</si>
  <si>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</si>
  <si>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</si>
  <si>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</si>
  <si>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</si>
  <si>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</si>
  <si>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</si>
  <si>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</si>
  <si>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</si>
  <si>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</si>
  <si>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</si>
  <si>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</si>
  <si>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</si>
  <si>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</si>
  <si>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</si>
  <si>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</si>
  <si>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</si>
  <si>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</si>
  <si>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</si>
  <si>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</si>
  <si>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</si>
  <si>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</si>
  <si>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</si>
  <si>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</si>
  <si>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</si>
  <si>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</si>
  <si>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</si>
  <si>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</si>
  <si>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</si>
  <si>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</si>
  <si>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</si>
  <si>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 xml:space="preserve">Teu bransament 63 mm </t>
    </r>
    <r>
      <rPr>
        <b/>
        <i/>
        <sz val="11"/>
        <color theme="1"/>
        <rFont val="Calibri"/>
        <family val="2"/>
        <scheme val="minor"/>
      </rPr>
      <t>(valoare inclusa in primul metru)</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</si>
  <si>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</si>
  <si>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</si>
  <si>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</si>
  <si>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</si>
  <si>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</si>
  <si>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</si>
  <si>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</si>
  <si>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</si>
  <si>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</si>
  <si>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</si>
  <si>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</si>
  <si>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</si>
  <si>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</si>
  <si>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</si>
  <si>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</si>
  <si>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</si>
  <si>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</si>
  <si>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</si>
  <si>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</si>
  <si>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</si>
  <si>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</si>
  <si>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</si>
  <si>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</si>
  <si>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</si>
  <si>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</si>
  <si>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</si>
  <si>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</si>
  <si>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</si>
  <si>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</si>
  <si>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</si>
  <si>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</si>
  <si>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</si>
  <si>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</si>
  <si>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</si>
  <si>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</si>
  <si>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</si>
  <si>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</si>
  <si>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</si>
  <si>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</si>
  <si>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</si>
  <si>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</si>
  <si>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</si>
  <si>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</si>
  <si>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</si>
  <si>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r>
      <t xml:space="preserve">Teu bransament 32 mm </t>
    </r>
    <r>
      <rPr>
        <b/>
        <i/>
        <sz val="11"/>
        <color theme="1"/>
        <rFont val="Calibri"/>
        <family val="2"/>
        <scheme val="minor"/>
      </rPr>
      <t>(valoare inclusa in primul metru)</t>
    </r>
  </si>
  <si>
    <t>Stalpi sustinere (1.5ml/buc)</t>
  </si>
  <si>
    <t>TOTAL VALOARE LUCRARI RACORDARE  (A+B)</t>
  </si>
  <si>
    <t>Giurgiu</t>
  </si>
  <si>
    <t>Adunatii Copaceni</t>
  </si>
  <si>
    <t>Lucrari extindere conducta (diametru conducta de pana la 90mm inclusiv)-vezi nota 3</t>
  </si>
  <si>
    <t>Lucrari extindere conducta (diametru conducta de la DN110 la DN225)-vezi nota 3</t>
  </si>
  <si>
    <t>Sapatura sondaje retele</t>
  </si>
  <si>
    <t>Total IV - Manipulare si montaj tub de protectie</t>
  </si>
  <si>
    <t>Total 5 - Organizare de santier</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</si>
  <si>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</si>
  <si>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</si>
  <si>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</si>
  <si>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</si>
  <si>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placa G6 - HFP606025-G6-25</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</si>
  <si>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</si>
  <si>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</si>
  <si>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</si>
  <si>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</si>
  <si>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</si>
  <si>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</si>
  <si>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</si>
  <si>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</si>
  <si>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</si>
  <si>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</si>
  <si>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</si>
  <si>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</si>
  <si>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</si>
  <si>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</si>
  <si>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</si>
  <si>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</si>
  <si>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 xml:space="preserve">Demontare post </t>
  </si>
  <si>
    <t>Valoarea componentei organizare de santier reprezinta maximum 3% din valoarea componentelor de la pct. 1, 2, 3, 4</t>
  </si>
  <si>
    <t>6.1</t>
  </si>
  <si>
    <t>6.2</t>
  </si>
  <si>
    <t>6.3</t>
  </si>
  <si>
    <t>1.1</t>
  </si>
  <si>
    <t>1.2</t>
  </si>
  <si>
    <t>1.3</t>
  </si>
  <si>
    <t>1.4</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</si>
  <si>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</si>
  <si>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t>
    </r>
    <r>
      <rPr>
        <b/>
        <sz val="11"/>
        <color theme="1"/>
        <rFont val="Calibri"/>
        <family val="2"/>
        <scheme val="minor"/>
      </rPr>
      <t xml:space="preserve"> </t>
    </r>
    <r>
      <rPr>
        <b/>
        <sz val="11"/>
        <color rgb="FFFF0000"/>
        <rFont val="Calibri"/>
        <family val="2"/>
        <scheme val="minor"/>
      </rPr>
      <t>ZILE</t>
    </r>
  </si>
  <si>
    <t>Verificare proiecte tehnice</t>
  </si>
  <si>
    <t>MEGA_GR_2022_023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</si>
</sst>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_(* \(#,##0.00\);_(* &quot;-&quot;??_);_(@_)"/>
    <numFmt numFmtId="164" formatCode="_-* #,##0.00_-;\-* #,##0.00_-;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s>
  <fonts count="31"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5">
    <xf numFmtId="0" fontId="0" fillId="0" borderId="0"/>
    <xf numFmtId="164" fontId="2" fillId="0" borderId="0" applyFont="0" applyFill="0" applyBorder="0" applyAlignment="0" applyProtection="0"/>
    <xf numFmtId="0" fontId="4" fillId="0" borderId="0"/>
    <xf numFmtId="167" fontId="6" fillId="0" borderId="0" applyFont="0" applyFill="0" applyBorder="0" applyAlignment="0" applyProtection="0"/>
    <xf numFmtId="0" fontId="10" fillId="0" borderId="0"/>
    <xf numFmtId="43" fontId="2" fillId="0" borderId="0" applyFont="0" applyFill="0" applyBorder="0" applyAlignment="0" applyProtection="0"/>
    <xf numFmtId="164" fontId="2" fillId="0" borderId="0" applyFont="0" applyFill="0" applyBorder="0" applyAlignment="0" applyProtection="0"/>
    <xf numFmtId="0" fontId="7" fillId="0" borderId="0"/>
    <xf numFmtId="170" fontId="13"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14" fillId="8" borderId="42" applyNumberFormat="0" applyAlignment="0" applyProtection="0"/>
    <xf numFmtId="0" fontId="12" fillId="0" borderId="0"/>
    <xf numFmtId="43" fontId="12" fillId="0" borderId="0" applyFont="0" applyFill="0" applyBorder="0" applyAlignment="0" applyProtection="0"/>
    <xf numFmtId="0" fontId="15" fillId="7" borderId="0" applyNumberFormat="0" applyBorder="0" applyAlignment="0" applyProtection="0"/>
    <xf numFmtId="0" fontId="12" fillId="0" borderId="0"/>
    <xf numFmtId="43"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9" fontId="2" fillId="0" borderId="0" applyFont="0" applyFill="0" applyBorder="0" applyAlignment="0" applyProtection="0"/>
  </cellStyleXfs>
  <cellXfs count="241">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xf>
    <xf numFmtId="0" fontId="1" fillId="0" borderId="0" xfId="0" applyFont="1" applyAlignment="1"/>
    <xf numFmtId="0" fontId="0" fillId="0" borderId="0" xfId="0" applyAlignment="1">
      <alignment horizontal="center" wrapText="1"/>
    </xf>
    <xf numFmtId="0" fontId="3" fillId="0" borderId="0" xfId="0" applyFont="1" applyAlignme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0" fillId="0" borderId="0" xfId="0" applyAlignment="1"/>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Border="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Border="1" applyAlignment="1">
      <alignment horizontal="center"/>
    </xf>
    <xf numFmtId="0" fontId="0" fillId="0" borderId="0" xfId="0" applyBorder="1" applyAlignment="1">
      <alignment horizontal="center" wrapText="1"/>
    </xf>
    <xf numFmtId="0" fontId="0" fillId="0" borderId="0" xfId="0" applyBorder="1"/>
    <xf numFmtId="0" fontId="0" fillId="0" borderId="0" xfId="0"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Border="1"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164" fontId="5" fillId="0" borderId="0" xfId="1" applyFont="1" applyAlignment="1">
      <alignment horizontal="center"/>
    </xf>
    <xf numFmtId="164" fontId="0" fillId="0" borderId="0" xfId="1" applyFont="1" applyAlignment="1">
      <alignment horizontal="center"/>
    </xf>
    <xf numFmtId="164" fontId="0" fillId="0" borderId="7" xfId="1" applyFont="1" applyBorder="1" applyAlignment="1">
      <alignment horizontal="center" wrapText="1"/>
    </xf>
    <xf numFmtId="164" fontId="0" fillId="0" borderId="13" xfId="1" applyFont="1" applyBorder="1" applyAlignment="1">
      <alignment horizontal="center" wrapText="1"/>
    </xf>
    <xf numFmtId="164" fontId="0" fillId="0" borderId="8" xfId="1" applyFont="1" applyBorder="1" applyAlignment="1">
      <alignment horizontal="center"/>
    </xf>
    <xf numFmtId="164" fontId="0" fillId="0" borderId="9" xfId="1" applyFont="1" applyBorder="1" applyAlignment="1">
      <alignment horizontal="center"/>
    </xf>
    <xf numFmtId="164" fontId="0" fillId="0" borderId="18" xfId="1" applyFont="1" applyBorder="1" applyAlignment="1">
      <alignment horizontal="center" vertical="center"/>
    </xf>
    <xf numFmtId="164" fontId="1" fillId="0" borderId="26" xfId="1" applyFont="1" applyBorder="1" applyAlignment="1">
      <alignment horizontal="center" vertical="center"/>
    </xf>
    <xf numFmtId="164" fontId="0" fillId="0" borderId="18" xfId="1" applyFont="1" applyBorder="1" applyAlignment="1">
      <alignment horizontal="center"/>
    </xf>
    <xf numFmtId="0" fontId="3" fillId="0" borderId="0" xfId="0" applyFont="1" applyAlignment="1">
      <alignment horizontal="left"/>
    </xf>
    <xf numFmtId="0" fontId="0" fillId="0" borderId="0" xfId="0" applyAlignment="1">
      <alignment horizontal="center"/>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Fill="1" applyBorder="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164" fontId="0" fillId="0" borderId="1" xfId="1" applyFont="1" applyFill="1" applyBorder="1"/>
    <xf numFmtId="0" fontId="0" fillId="0" borderId="0" xfId="0" quotePrefix="1"/>
    <xf numFmtId="0" fontId="0" fillId="0" borderId="0" xfId="0" quotePrefix="1" applyAlignment="1">
      <alignment horizontal="left"/>
    </xf>
    <xf numFmtId="0" fontId="1" fillId="6" borderId="24" xfId="0" applyFont="1" applyFill="1" applyBorder="1" applyAlignment="1">
      <alignment horizontal="center" vertical="center"/>
    </xf>
    <xf numFmtId="43" fontId="1" fillId="6" borderId="7" xfId="0" applyNumberFormat="1" applyFont="1" applyFill="1" applyBorder="1" applyAlignment="1">
      <alignment horizontal="center" wrapText="1"/>
    </xf>
    <xf numFmtId="164" fontId="1" fillId="0" borderId="13" xfId="1" applyFont="1" applyFill="1" applyBorder="1" applyAlignment="1">
      <alignment horizontal="center" wrapText="1"/>
    </xf>
    <xf numFmtId="164" fontId="1" fillId="0" borderId="7" xfId="1" applyFont="1" applyFill="1" applyBorder="1" applyAlignment="1">
      <alignment horizontal="center" wrapText="1"/>
    </xf>
    <xf numFmtId="164" fontId="8" fillId="0" borderId="13" xfId="1" applyFont="1" applyFill="1" applyBorder="1" applyAlignment="1">
      <alignment wrapText="1"/>
    </xf>
    <xf numFmtId="0" fontId="9" fillId="0" borderId="0" xfId="0" applyFont="1"/>
    <xf numFmtId="0" fontId="1" fillId="0" borderId="7" xfId="0" applyFont="1" applyFill="1" applyBorder="1" applyAlignment="1">
      <alignment horizontal="center" vertical="center"/>
    </xf>
    <xf numFmtId="164" fontId="8" fillId="0" borderId="7" xfId="1" applyFont="1" applyFill="1" applyBorder="1" applyAlignment="1">
      <alignment horizontal="center" vertical="center"/>
    </xf>
    <xf numFmtId="165" fontId="0" fillId="0" borderId="0" xfId="0" applyNumberFormat="1" applyFill="1" applyAlignment="1">
      <alignment horizontal="left"/>
    </xf>
    <xf numFmtId="0" fontId="0" fillId="0" borderId="0" xfId="0" applyAlignment="1">
      <alignment horizontal="center"/>
    </xf>
    <xf numFmtId="49" fontId="16" fillId="0" borderId="0" xfId="0" applyNumberFormat="1" applyFont="1"/>
    <xf numFmtId="0" fontId="16" fillId="0" borderId="0" xfId="0" applyFont="1" applyAlignment="1">
      <alignment horizontal="center"/>
    </xf>
    <xf numFmtId="49" fontId="16" fillId="0" borderId="0" xfId="0" applyNumberFormat="1" applyFont="1" applyAlignment="1">
      <alignment horizontal="left"/>
    </xf>
    <xf numFmtId="0" fontId="16" fillId="0" borderId="0" xfId="0" applyFont="1" applyAlignment="1">
      <alignment horizontal="left"/>
    </xf>
    <xf numFmtId="0" fontId="17" fillId="0" borderId="0" xfId="0" applyFont="1" applyAlignment="1">
      <alignment horizontal="center"/>
    </xf>
    <xf numFmtId="171" fontId="17" fillId="0" borderId="0" xfId="0" applyNumberFormat="1" applyFont="1" applyAlignment="1">
      <alignment horizontal="center" vertical="center"/>
    </xf>
    <xf numFmtId="0" fontId="20" fillId="0" borderId="1" xfId="0" applyFont="1" applyBorder="1" applyAlignment="1">
      <alignment horizontal="center"/>
    </xf>
    <xf numFmtId="2" fontId="20" fillId="0" borderId="1" xfId="0" applyNumberFormat="1" applyFont="1" applyBorder="1" applyAlignment="1">
      <alignment horizontal="center"/>
    </xf>
    <xf numFmtId="0" fontId="0" fillId="0" borderId="0" xfId="0" applyFont="1"/>
    <xf numFmtId="0" fontId="19" fillId="0" borderId="0" xfId="0" applyFont="1"/>
    <xf numFmtId="0" fontId="0" fillId="0" borderId="0" xfId="0" applyFont="1" applyAlignment="1">
      <alignment horizontal="left"/>
    </xf>
    <xf numFmtId="165" fontId="0" fillId="0" borderId="0" xfId="0" applyNumberFormat="1" applyFont="1" applyAlignment="1">
      <alignment horizontal="left"/>
    </xf>
    <xf numFmtId="0" fontId="0" fillId="0" borderId="0" xfId="0" applyFont="1" applyAlignment="1">
      <alignment horizontal="center"/>
    </xf>
    <xf numFmtId="0" fontId="21" fillId="0" borderId="0" xfId="0" applyFont="1"/>
    <xf numFmtId="43" fontId="0" fillId="0" borderId="0" xfId="0" applyNumberFormat="1" applyFont="1"/>
    <xf numFmtId="0" fontId="22" fillId="0" borderId="0" xfId="0" applyFont="1"/>
    <xf numFmtId="0" fontId="22" fillId="0" borderId="0" xfId="0" applyFont="1" applyAlignment="1">
      <alignment horizontal="center"/>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23" fillId="5" borderId="1" xfId="0" applyFont="1" applyFill="1" applyBorder="1" applyAlignment="1">
      <alignment horizontal="center"/>
    </xf>
    <xf numFmtId="164" fontId="23" fillId="5" borderId="1" xfId="1" applyFont="1" applyFill="1" applyBorder="1" applyAlignment="1">
      <alignment horizontal="center"/>
    </xf>
    <xf numFmtId="0" fontId="24" fillId="0" borderId="1" xfId="0" applyFont="1" applyBorder="1" applyAlignment="1">
      <alignment horizontal="center"/>
    </xf>
    <xf numFmtId="0" fontId="20" fillId="0" borderId="1" xfId="2" applyFont="1" applyBorder="1" applyAlignment="1" applyProtection="1">
      <alignment horizontal="center" vertical="center" wrapText="1"/>
      <protection hidden="1"/>
    </xf>
    <xf numFmtId="0" fontId="19" fillId="0" borderId="0" xfId="0" applyFont="1" applyAlignment="1" applyProtection="1">
      <alignment horizontal="center"/>
      <protection locked="0"/>
    </xf>
    <xf numFmtId="0" fontId="0" fillId="0" borderId="0" xfId="0" applyFont="1" applyAlignment="1">
      <alignment horizontal="justify" vertical="center"/>
    </xf>
    <xf numFmtId="0" fontId="0" fillId="0" borderId="0" xfId="0" applyFont="1" applyProtection="1">
      <protection locked="0"/>
    </xf>
    <xf numFmtId="0" fontId="0" fillId="0" borderId="0" xfId="0" applyFont="1" applyAlignment="1">
      <alignment wrapText="1"/>
    </xf>
    <xf numFmtId="0" fontId="22" fillId="0" borderId="0" xfId="0" applyFont="1" applyAlignment="1">
      <alignment horizontal="left"/>
    </xf>
    <xf numFmtId="0" fontId="19"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6" fillId="0" borderId="0" xfId="0" applyFont="1" applyAlignment="1">
      <alignment vertical="top" wrapText="1"/>
    </xf>
    <xf numFmtId="164" fontId="0" fillId="0" borderId="0" xfId="1" applyFont="1"/>
    <xf numFmtId="164" fontId="19" fillId="0" borderId="0" xfId="1" applyFont="1" applyAlignment="1">
      <alignment horizontal="right"/>
    </xf>
    <xf numFmtId="164" fontId="22" fillId="4" borderId="1" xfId="1" applyFont="1" applyFill="1" applyBorder="1" applyAlignment="1">
      <alignment horizontal="center" vertical="center" wrapText="1"/>
    </xf>
    <xf numFmtId="164" fontId="19" fillId="0" borderId="0" xfId="1" applyFont="1" applyProtection="1">
      <protection locked="0"/>
    </xf>
    <xf numFmtId="164" fontId="0" fillId="0" borderId="0" xfId="1" applyFont="1" applyProtection="1">
      <protection locked="0"/>
    </xf>
    <xf numFmtId="164" fontId="22" fillId="0" borderId="0" xfId="1" applyFont="1"/>
    <xf numFmtId="164" fontId="26" fillId="0" borderId="0" xfId="1" applyFont="1" applyAlignment="1">
      <alignment vertical="top" wrapText="1"/>
    </xf>
    <xf numFmtId="9" fontId="19" fillId="0" borderId="1" xfId="24" applyFont="1" applyFill="1" applyBorder="1" applyAlignment="1">
      <alignment horizontal="center"/>
    </xf>
    <xf numFmtId="0" fontId="20" fillId="0" borderId="1" xfId="2" applyFont="1" applyBorder="1" applyAlignment="1" applyProtection="1">
      <alignment horizontal="left" vertical="center" wrapText="1"/>
      <protection hidden="1"/>
    </xf>
    <xf numFmtId="0" fontId="24" fillId="0" borderId="1" xfId="2" applyFont="1" applyBorder="1" applyAlignment="1" applyProtection="1">
      <alignment horizontal="left" vertical="center" wrapText="1"/>
      <protection hidden="1"/>
    </xf>
    <xf numFmtId="164" fontId="19" fillId="0" borderId="0" xfId="1" applyFont="1"/>
    <xf numFmtId="164" fontId="0" fillId="0" borderId="0" xfId="1" applyFont="1" applyAlignment="1">
      <alignment horizontal="left"/>
    </xf>
    <xf numFmtId="0" fontId="22" fillId="2" borderId="1" xfId="2" applyFont="1" applyFill="1" applyBorder="1" applyAlignment="1" applyProtection="1">
      <alignment horizontal="center" vertical="center" wrapText="1"/>
      <protection hidden="1"/>
    </xf>
    <xf numFmtId="0" fontId="22" fillId="2" borderId="1" xfId="2" applyFont="1" applyFill="1" applyBorder="1" applyAlignment="1" applyProtection="1">
      <alignment horizontal="center" vertical="center"/>
      <protection hidden="1"/>
    </xf>
    <xf numFmtId="0" fontId="22" fillId="2" borderId="1" xfId="0" applyFont="1" applyFill="1" applyBorder="1" applyAlignment="1" applyProtection="1">
      <alignment horizontal="center" vertical="center" wrapText="1"/>
      <protection hidden="1"/>
    </xf>
    <xf numFmtId="164" fontId="22" fillId="2" borderId="1" xfId="1" applyFont="1" applyFill="1" applyBorder="1" applyAlignment="1" applyProtection="1">
      <alignment horizontal="center" vertical="center" wrapText="1"/>
      <protection locked="0"/>
    </xf>
    <xf numFmtId="0" fontId="0" fillId="3" borderId="1" xfId="0" applyFont="1" applyFill="1" applyBorder="1" applyProtection="1">
      <protection hidden="1"/>
    </xf>
    <xf numFmtId="0" fontId="19" fillId="3" borderId="1" xfId="2" applyFont="1" applyFill="1" applyBorder="1" applyAlignment="1" applyProtection="1">
      <alignment horizontal="center" vertical="center" wrapText="1"/>
      <protection hidden="1"/>
    </xf>
    <xf numFmtId="164" fontId="0" fillId="3" borderId="1" xfId="1" applyFont="1" applyFill="1" applyBorder="1" applyProtection="1">
      <protection hidden="1"/>
    </xf>
    <xf numFmtId="164" fontId="0" fillId="3" borderId="1" xfId="1" applyFont="1" applyFill="1" applyBorder="1" applyProtection="1">
      <protection locked="0"/>
    </xf>
    <xf numFmtId="0" fontId="24" fillId="0" borderId="1" xfId="2" applyFont="1" applyBorder="1" applyAlignment="1" applyProtection="1">
      <alignment horizontal="center" vertical="center"/>
      <protection hidden="1"/>
    </xf>
    <xf numFmtId="166" fontId="24" fillId="0" borderId="1" xfId="1" applyNumberFormat="1" applyFont="1" applyBorder="1" applyAlignment="1" applyProtection="1">
      <alignment vertical="center"/>
      <protection hidden="1"/>
    </xf>
    <xf numFmtId="164" fontId="24" fillId="0" borderId="1" xfId="1" applyFont="1" applyBorder="1" applyAlignment="1" applyProtection="1">
      <alignment vertical="center"/>
      <protection hidden="1"/>
    </xf>
    <xf numFmtId="164" fontId="24" fillId="0" borderId="1" xfId="1" applyFont="1" applyBorder="1" applyAlignment="1" applyProtection="1">
      <alignment vertical="center"/>
      <protection locked="0"/>
    </xf>
    <xf numFmtId="0" fontId="29" fillId="0" borderId="0" xfId="0" applyFont="1" applyAlignment="1">
      <alignment horizontal="left"/>
    </xf>
    <xf numFmtId="164" fontId="24" fillId="0" borderId="1" xfId="1" applyFont="1" applyFill="1" applyBorder="1" applyAlignment="1" applyProtection="1">
      <alignment vertical="center"/>
      <protection locked="0"/>
    </xf>
    <xf numFmtId="0" fontId="20" fillId="0" borderId="1" xfId="2" applyFont="1" applyBorder="1" applyAlignment="1" applyProtection="1">
      <alignment horizontal="left" vertical="center" wrapText="1" indent="3"/>
      <protection hidden="1"/>
    </xf>
    <xf numFmtId="164"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2" fillId="0" borderId="1" xfId="0" applyFont="1" applyBorder="1" applyAlignment="1" applyProtection="1">
      <alignment wrapText="1"/>
      <protection hidden="1"/>
    </xf>
    <xf numFmtId="0" fontId="0" fillId="0" borderId="1" xfId="0" applyFont="1" applyBorder="1" applyProtection="1">
      <protection hidden="1"/>
    </xf>
    <xf numFmtId="43" fontId="19" fillId="6" borderId="0" xfId="0" applyNumberFormat="1" applyFont="1" applyFill="1"/>
    <xf numFmtId="164" fontId="24" fillId="0" borderId="1" xfId="1" applyFont="1" applyFill="1" applyBorder="1" applyAlignment="1" applyProtection="1">
      <alignment vertical="center"/>
      <protection hidden="1"/>
    </xf>
    <xf numFmtId="0" fontId="24" fillId="0" borderId="1" xfId="0" applyFont="1" applyBorder="1" applyAlignment="1" applyProtection="1">
      <alignment wrapText="1"/>
      <protection hidden="1"/>
    </xf>
    <xf numFmtId="0" fontId="0" fillId="0" borderId="1" xfId="0" applyFont="1" applyBorder="1" applyAlignment="1" applyProtection="1">
      <alignment wrapText="1"/>
      <protection hidden="1"/>
    </xf>
    <xf numFmtId="0" fontId="27" fillId="0" borderId="0" xfId="0" applyFont="1"/>
    <xf numFmtId="164" fontId="27" fillId="0" borderId="0" xfId="1" applyFont="1"/>
    <xf numFmtId="164" fontId="0" fillId="0" borderId="1" xfId="1" applyFont="1" applyBorder="1" applyAlignment="1" applyProtection="1">
      <alignment vertical="center"/>
      <protection hidden="1"/>
    </xf>
    <xf numFmtId="0" fontId="0" fillId="0" borderId="1" xfId="0" applyFont="1" applyBorder="1" applyAlignment="1">
      <alignment horizontal="left"/>
    </xf>
    <xf numFmtId="0" fontId="0" fillId="0" borderId="1" xfId="2" applyFont="1" applyBorder="1" applyAlignment="1" applyProtection="1">
      <alignment horizontal="left" vertical="center" wrapText="1"/>
      <protection locked="0"/>
    </xf>
    <xf numFmtId="0" fontId="24" fillId="0" borderId="1" xfId="2" applyFont="1" applyBorder="1" applyAlignment="1" applyProtection="1">
      <alignment horizontal="center" vertical="center"/>
      <protection locked="0"/>
    </xf>
    <xf numFmtId="0" fontId="18" fillId="0" borderId="0" xfId="2" applyFont="1" applyAlignment="1" applyProtection="1">
      <alignment horizontal="left" vertical="center" wrapText="1"/>
      <protection locked="0"/>
    </xf>
    <xf numFmtId="0" fontId="24" fillId="0" borderId="0" xfId="2" applyFont="1" applyAlignment="1" applyProtection="1">
      <alignment horizontal="center" vertical="center"/>
      <protection locked="0"/>
    </xf>
    <xf numFmtId="3" fontId="24" fillId="0" borderId="0" xfId="0" applyNumberFormat="1" applyFont="1" applyAlignment="1" applyProtection="1">
      <alignment vertical="center"/>
      <protection locked="0"/>
    </xf>
    <xf numFmtId="164" fontId="24" fillId="0" borderId="0" xfId="1" applyFont="1" applyAlignment="1" applyProtection="1">
      <alignment vertical="center"/>
      <protection locked="0"/>
    </xf>
    <xf numFmtId="4" fontId="22" fillId="0" borderId="0" xfId="0" applyNumberFormat="1" applyFont="1" applyAlignment="1" applyProtection="1">
      <alignment vertical="center"/>
      <protection locked="0"/>
    </xf>
    <xf numFmtId="0" fontId="22" fillId="9" borderId="1" xfId="2" applyFont="1" applyFill="1" applyBorder="1" applyAlignment="1" applyProtection="1">
      <alignment horizontal="left" vertical="center" wrapText="1"/>
      <protection hidden="1"/>
    </xf>
    <xf numFmtId="0" fontId="24" fillId="9" borderId="1" xfId="2" applyFont="1" applyFill="1" applyBorder="1" applyAlignment="1" applyProtection="1">
      <alignment horizontal="center" vertical="center"/>
      <protection hidden="1"/>
    </xf>
    <xf numFmtId="166" fontId="22" fillId="9" borderId="1" xfId="1" applyNumberFormat="1" applyFont="1" applyFill="1" applyBorder="1" applyAlignment="1" applyProtection="1">
      <alignment vertical="center"/>
      <protection hidden="1"/>
    </xf>
    <xf numFmtId="164" fontId="22" fillId="9" borderId="1" xfId="1" applyFont="1" applyFill="1" applyBorder="1" applyAlignment="1" applyProtection="1">
      <alignment vertical="center"/>
      <protection hidden="1"/>
    </xf>
    <xf numFmtId="164" fontId="22" fillId="9" borderId="1" xfId="1" applyFont="1" applyFill="1" applyBorder="1" applyAlignment="1" applyProtection="1">
      <alignment vertical="center"/>
      <protection locked="0"/>
    </xf>
    <xf numFmtId="0" fontId="19" fillId="9" borderId="1" xfId="2" applyFont="1" applyFill="1" applyBorder="1" applyAlignment="1" applyProtection="1">
      <alignment horizontal="left" vertical="center" wrapText="1"/>
      <protection hidden="1"/>
    </xf>
    <xf numFmtId="0" fontId="22" fillId="9" borderId="1" xfId="2" applyFont="1" applyFill="1" applyBorder="1" applyAlignment="1" applyProtection="1">
      <alignment horizontal="center" vertical="center"/>
      <protection hidden="1"/>
    </xf>
    <xf numFmtId="0" fontId="24" fillId="9" borderId="1" xfId="2" applyFont="1" applyFill="1" applyBorder="1" applyAlignment="1" applyProtection="1">
      <alignment horizontal="left" vertical="center" wrapText="1"/>
      <protection hidden="1"/>
    </xf>
    <xf numFmtId="164" fontId="24" fillId="9" borderId="1" xfId="1" applyFont="1" applyFill="1" applyBorder="1" applyAlignment="1" applyProtection="1">
      <alignment vertical="center"/>
      <protection hidden="1"/>
    </xf>
    <xf numFmtId="164" fontId="24" fillId="9" borderId="1" xfId="1" applyFont="1" applyFill="1" applyBorder="1" applyAlignment="1" applyProtection="1">
      <alignment vertical="center"/>
      <protection locked="0"/>
    </xf>
    <xf numFmtId="0" fontId="27" fillId="9" borderId="1" xfId="2" applyFont="1" applyFill="1" applyBorder="1" applyAlignment="1" applyProtection="1">
      <alignment horizontal="left" vertical="center" wrapText="1"/>
      <protection hidden="1"/>
    </xf>
    <xf numFmtId="49" fontId="0" fillId="0" borderId="0" xfId="0" applyNumberFormat="1" applyFont="1"/>
    <xf numFmtId="49" fontId="19" fillId="0" borderId="0" xfId="0" applyNumberFormat="1" applyFont="1"/>
    <xf numFmtId="49" fontId="19" fillId="0" borderId="0" xfId="0" applyNumberFormat="1" applyFont="1" applyAlignment="1">
      <alignment horizontal="left" wrapText="1"/>
    </xf>
    <xf numFmtId="49" fontId="22" fillId="2" borderId="1" xfId="2" applyNumberFormat="1" applyFont="1" applyFill="1" applyBorder="1" applyAlignment="1" applyProtection="1">
      <alignment horizontal="center" vertical="center" wrapText="1"/>
      <protection hidden="1"/>
    </xf>
    <xf numFmtId="49" fontId="0" fillId="3" borderId="1" xfId="0" applyNumberFormat="1" applyFont="1" applyFill="1" applyBorder="1" applyProtection="1">
      <protection hidden="1"/>
    </xf>
    <xf numFmtId="49" fontId="19" fillId="9" borderId="1" xfId="2" applyNumberFormat="1" applyFont="1" applyFill="1" applyBorder="1" applyAlignment="1" applyProtection="1">
      <alignment horizontal="center" vertical="center" wrapText="1"/>
      <protection hidden="1"/>
    </xf>
    <xf numFmtId="49" fontId="24" fillId="0" borderId="1" xfId="2" applyNumberFormat="1" applyFont="1" applyBorder="1" applyAlignment="1" applyProtection="1">
      <alignment horizontal="center" vertical="center" wrapText="1"/>
      <protection hidden="1"/>
    </xf>
    <xf numFmtId="49" fontId="22" fillId="0" borderId="1" xfId="2" applyNumberFormat="1" applyFont="1" applyBorder="1" applyAlignment="1" applyProtection="1">
      <alignment horizontal="center" vertical="center" wrapText="1"/>
      <protection hidden="1"/>
    </xf>
    <xf numFmtId="49" fontId="22" fillId="9" borderId="1" xfId="2" applyNumberFormat="1" applyFont="1" applyFill="1" applyBorder="1" applyAlignment="1" applyProtection="1">
      <alignment horizontal="center" vertical="center" wrapText="1"/>
      <protection hidden="1"/>
    </xf>
    <xf numFmtId="49" fontId="0" fillId="0" borderId="0" xfId="0" applyNumberFormat="1" applyFont="1" applyProtection="1">
      <protection locked="0"/>
    </xf>
    <xf numFmtId="49" fontId="19" fillId="0" borderId="0" xfId="0" applyNumberFormat="1" applyFont="1" applyAlignment="1" applyProtection="1">
      <alignment horizontal="center"/>
      <protection locked="0"/>
    </xf>
    <xf numFmtId="49" fontId="19" fillId="0" borderId="0" xfId="0" applyNumberFormat="1" applyFont="1" applyAlignment="1" applyProtection="1">
      <alignment horizontal="left" vertical="center"/>
      <protection locked="0"/>
    </xf>
    <xf numFmtId="49" fontId="22" fillId="0" borderId="0" xfId="2" applyNumberFormat="1" applyFont="1" applyFill="1" applyBorder="1" applyAlignment="1" applyProtection="1">
      <alignment horizontal="center" vertical="center" wrapText="1"/>
      <protection hidden="1"/>
    </xf>
    <xf numFmtId="0" fontId="22" fillId="0" borderId="0" xfId="2" applyFont="1" applyFill="1" applyBorder="1" applyAlignment="1" applyProtection="1">
      <alignment horizontal="left" vertical="center" wrapText="1"/>
      <protection hidden="1"/>
    </xf>
    <xf numFmtId="0" fontId="24" fillId="0" borderId="0" xfId="2" applyFont="1" applyFill="1" applyBorder="1" applyAlignment="1" applyProtection="1">
      <alignment horizontal="center" vertical="center"/>
      <protection hidden="1"/>
    </xf>
    <xf numFmtId="166" fontId="22" fillId="0" borderId="0" xfId="1" applyNumberFormat="1" applyFont="1" applyFill="1" applyBorder="1" applyAlignment="1" applyProtection="1">
      <alignment vertical="center"/>
      <protection hidden="1"/>
    </xf>
    <xf numFmtId="164" fontId="22" fillId="0" borderId="0" xfId="1" applyFont="1" applyFill="1" applyBorder="1" applyAlignment="1" applyProtection="1">
      <alignment vertical="center"/>
      <protection hidden="1"/>
    </xf>
    <xf numFmtId="164" fontId="22" fillId="0" borderId="0" xfId="1" applyFont="1" applyFill="1" applyBorder="1" applyAlignment="1" applyProtection="1">
      <alignment vertical="center"/>
      <protection locked="0"/>
    </xf>
    <xf numFmtId="164" fontId="0" fillId="0" borderId="0" xfId="1" applyFont="1" applyFill="1" applyBorder="1" applyAlignment="1">
      <alignment horizontal="left"/>
    </xf>
    <xf numFmtId="0" fontId="0" fillId="0" borderId="0" xfId="0" applyFont="1" applyFill="1" applyBorder="1"/>
    <xf numFmtId="164" fontId="19" fillId="0" borderId="0" xfId="1" applyFont="1" applyFill="1" applyBorder="1"/>
    <xf numFmtId="164" fontId="0" fillId="0" borderId="0" xfId="1" applyFont="1" applyFill="1" applyBorder="1"/>
    <xf numFmtId="164" fontId="2" fillId="0" borderId="1" xfId="1" applyFont="1" applyBorder="1" applyAlignment="1" applyProtection="1">
      <alignment vertical="center"/>
      <protection hidden="1"/>
    </xf>
    <xf numFmtId="164" fontId="21" fillId="0" borderId="0" xfId="1" applyFont="1"/>
    <xf numFmtId="164" fontId="19" fillId="2" borderId="1" xfId="1" applyFont="1" applyFill="1" applyBorder="1" applyAlignment="1" applyProtection="1">
      <alignment horizontal="center" vertical="center" wrapText="1"/>
      <protection locked="0"/>
    </xf>
    <xf numFmtId="164" fontId="19" fillId="3" borderId="1" xfId="1" applyFont="1" applyFill="1" applyBorder="1" applyProtection="1">
      <protection locked="0"/>
    </xf>
    <xf numFmtId="49" fontId="19" fillId="3" borderId="1" xfId="0" applyNumberFormat="1" applyFont="1" applyFill="1" applyBorder="1" applyProtection="1">
      <protection hidden="1"/>
    </xf>
    <xf numFmtId="0" fontId="19" fillId="3" borderId="1" xfId="0" applyFont="1" applyFill="1" applyBorder="1" applyProtection="1">
      <protection hidden="1"/>
    </xf>
    <xf numFmtId="166" fontId="19" fillId="3" borderId="1" xfId="0" applyNumberFormat="1" applyFont="1" applyFill="1" applyBorder="1" applyProtection="1">
      <protection hidden="1"/>
    </xf>
    <xf numFmtId="164" fontId="19" fillId="3" borderId="1" xfId="1" applyFont="1" applyFill="1" applyBorder="1" applyProtection="1">
      <protection hidden="1"/>
    </xf>
    <xf numFmtId="164" fontId="19" fillId="0" borderId="0" xfId="1" applyFont="1" applyAlignment="1">
      <alignment horizontal="left"/>
    </xf>
    <xf numFmtId="164" fontId="19" fillId="0" borderId="1" xfId="1" applyFont="1" applyFill="1" applyBorder="1" applyProtection="1">
      <protection locked="0"/>
    </xf>
    <xf numFmtId="164" fontId="19" fillId="0" borderId="1" xfId="1" applyFont="1" applyBorder="1" applyProtection="1">
      <protection locked="0"/>
    </xf>
    <xf numFmtId="0" fontId="0" fillId="0" borderId="0" xfId="0" applyFont="1" applyFill="1" applyBorder="1" applyAlignment="1">
      <alignment horizontal="left" vertical="center"/>
    </xf>
    <xf numFmtId="37" fontId="8" fillId="0" borderId="13" xfId="1" applyNumberFormat="1" applyFont="1" applyFill="1" applyBorder="1" applyAlignment="1">
      <alignment horizontal="center" wrapText="1"/>
    </xf>
    <xf numFmtId="0" fontId="0" fillId="0" borderId="0" xfId="0" quotePrefix="1" applyAlignment="1">
      <alignment horizontal="left" indent="2"/>
    </xf>
    <xf numFmtId="0" fontId="3" fillId="0" borderId="21" xfId="0" applyFont="1" applyFill="1" applyBorder="1" applyAlignment="1">
      <alignment horizontal="left"/>
    </xf>
    <xf numFmtId="0" fontId="0" fillId="0" borderId="21" xfId="0" applyFill="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0" fillId="0" borderId="0" xfId="0" applyAlignment="1">
      <alignment horizontal="center"/>
    </xf>
    <xf numFmtId="0" fontId="0" fillId="0" borderId="1" xfId="0" applyBorder="1"/>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0" fontId="0" fillId="0" borderId="0" xfId="0" applyAlignment="1">
      <alignment horizontal="justify" vertical="center"/>
    </xf>
    <xf numFmtId="0" fontId="0" fillId="0" borderId="0" xfId="0" applyProtection="1">
      <protection locked="0"/>
    </xf>
    <xf numFmtId="164" fontId="22" fillId="10" borderId="1" xfId="1" applyFont="1" applyFill="1" applyBorder="1" applyAlignment="1" applyProtection="1">
      <alignment vertical="center"/>
      <protection hidden="1"/>
    </xf>
    <xf numFmtId="164" fontId="22" fillId="10" borderId="1" xfId="1" applyFont="1" applyFill="1" applyBorder="1" applyAlignment="1" applyProtection="1">
      <alignment vertical="center"/>
      <protection locked="0"/>
    </xf>
    <xf numFmtId="164" fontId="24" fillId="10" borderId="1" xfId="1" applyFont="1" applyFill="1" applyBorder="1" applyAlignment="1" applyProtection="1">
      <alignment vertical="center"/>
      <protection locked="0"/>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20" fillId="0" borderId="0" xfId="0" applyFont="1" applyAlignment="1">
      <alignment horizontal="left" vertical="center" wrapText="1"/>
    </xf>
    <xf numFmtId="0" fontId="20" fillId="0" borderId="0" xfId="0" applyFont="1" applyAlignment="1" applyProtection="1">
      <alignment horizontal="left" vertical="center" wrapText="1"/>
      <protection locked="0"/>
    </xf>
    <xf numFmtId="168" fontId="25" fillId="0" borderId="15" xfId="0" applyNumberFormat="1" applyFont="1" applyBorder="1" applyAlignment="1" applyProtection="1">
      <alignment horizontal="center"/>
      <protection locked="0"/>
    </xf>
    <xf numFmtId="168" fontId="25" fillId="0" borderId="16" xfId="0" applyNumberFormat="1" applyFont="1" applyBorder="1" applyAlignment="1" applyProtection="1">
      <alignment horizontal="center"/>
      <protection locked="0"/>
    </xf>
    <xf numFmtId="168" fontId="25" fillId="0" borderId="19" xfId="0" applyNumberFormat="1" applyFont="1" applyBorder="1" applyAlignment="1" applyProtection="1">
      <alignment horizontal="center"/>
      <protection locked="0"/>
    </xf>
    <xf numFmtId="169" fontId="25" fillId="0" borderId="15" xfId="0" applyNumberFormat="1" applyFont="1" applyBorder="1" applyAlignment="1" applyProtection="1">
      <alignment horizontal="center"/>
      <protection locked="0"/>
    </xf>
    <xf numFmtId="169" fontId="25" fillId="0" borderId="16" xfId="0" applyNumberFormat="1" applyFont="1" applyBorder="1" applyAlignment="1" applyProtection="1">
      <alignment horizontal="center"/>
      <protection locked="0"/>
    </xf>
    <xf numFmtId="169" fontId="25" fillId="0" borderId="19" xfId="0" applyNumberFormat="1" applyFont="1" applyBorder="1" applyAlignment="1" applyProtection="1">
      <alignment horizontal="center"/>
      <protection locked="0"/>
    </xf>
  </cellXfs>
  <cellStyles count="25">
    <cellStyle name="Calculation 2" xfId="13" xr:uid="{30BC157B-2B65-415E-ABBC-42EA7DE45CA1}"/>
    <cellStyle name="Comma" xfId="1" builtinId="3"/>
    <cellStyle name="Comma 2" xfId="6" xr:uid="{1CDD1842-2AD1-4308-AE4D-4FFBDE66831A}"/>
    <cellStyle name="Comma 3" xfId="3" xr:uid="{37B91B21-D4F2-4803-AA2E-EF4C8F282540}"/>
    <cellStyle name="Comma 3 2" xfId="8" xr:uid="{9E73D1CB-7D00-4CC1-ADE6-2445990A3870}"/>
    <cellStyle name="Comma 4" xfId="15" xr:uid="{AFFF6FE6-07D9-42F8-8938-47148ADD2181}"/>
    <cellStyle name="Comma 5" xfId="12" xr:uid="{57DF9406-8385-4418-9876-B58AB079F94B}"/>
    <cellStyle name="Comma 6" xfId="18" xr:uid="{39F41CB6-76CD-4FDC-BBFB-0EAC3E779E58}"/>
    <cellStyle name="Comma 7" xfId="20" xr:uid="{3581F4DC-FE58-4173-A3B6-6EF81AAB567D}"/>
    <cellStyle name="Comma 8" xfId="23" xr:uid="{71985391-1B89-4A54-9338-EBB3784995FA}"/>
    <cellStyle name="Comma 9" xfId="5" xr:uid="{A84ACA4F-E031-4F71-8FE4-1642F4E57FCB}"/>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5" xfId="10" xr:uid="{06259DCF-6506-424A-8A90-278D401A8A5E}"/>
    <cellStyle name="Normal 6" xfId="17" xr:uid="{7F4B8543-2A69-4A7E-A722-C34950089A76}"/>
    <cellStyle name="Normal 7" xfId="11" xr:uid="{11BE8B84-0667-4EA3-AA92-70C5805D0231}"/>
    <cellStyle name="Normal 8" xfId="19" xr:uid="{CB65813F-89E6-4ACC-BE4C-1C715770EBAC}"/>
    <cellStyle name="Normal 9" xfId="22" xr:uid="{22F60A54-C950-4897-80AC-36316F33EB7F}"/>
    <cellStyle name="Percent" xfId="24" builtinId="5"/>
    <cellStyle name="Percent 2" xfId="21" xr:uid="{C7DDB776-6869-4561-A321-35611149A9F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zoomScaleNormal="100" workbookViewId="0">
      <selection activeCell="G8" sqref="G8"/>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16" t="s">
        <v>9</v>
      </c>
      <c r="B1" s="216"/>
      <c r="H1" t="s">
        <v>53</v>
      </c>
    </row>
    <row r="3" spans="1:19" x14ac:dyDescent="0.3">
      <c r="A3" s="1" t="s">
        <v>8</v>
      </c>
    </row>
    <row r="4" spans="1:19" x14ac:dyDescent="0.3">
      <c r="A4" s="1" t="s">
        <v>220</v>
      </c>
      <c r="B4" s="1" t="s">
        <v>253</v>
      </c>
    </row>
    <row r="5" spans="1:19" ht="15" thickBot="1" x14ac:dyDescent="0.35">
      <c r="K5" s="219"/>
      <c r="L5" s="219"/>
      <c r="M5" s="219"/>
      <c r="N5" s="219"/>
      <c r="O5" s="219"/>
      <c r="P5" s="219"/>
      <c r="Q5" s="219"/>
      <c r="R5" s="219"/>
      <c r="S5" s="219"/>
    </row>
    <row r="6" spans="1:19" ht="28.5" customHeight="1" thickBot="1" x14ac:dyDescent="0.35">
      <c r="A6" s="221" t="s">
        <v>0</v>
      </c>
      <c r="B6" s="223" t="s">
        <v>1</v>
      </c>
      <c r="C6" s="217" t="s">
        <v>10</v>
      </c>
      <c r="D6" s="218"/>
      <c r="E6" s="217" t="s">
        <v>11</v>
      </c>
      <c r="F6" s="220"/>
      <c r="G6" s="220"/>
      <c r="H6" s="218"/>
      <c r="K6" s="2"/>
    </row>
    <row r="7" spans="1:19" ht="15" thickBot="1" x14ac:dyDescent="0.35">
      <c r="A7" s="222"/>
      <c r="B7" s="224"/>
      <c r="C7" s="53" t="s">
        <v>2</v>
      </c>
      <c r="D7" s="57" t="s">
        <v>3</v>
      </c>
      <c r="E7" s="53" t="s">
        <v>4</v>
      </c>
      <c r="F7" s="54" t="s">
        <v>5</v>
      </c>
      <c r="G7" s="54" t="s">
        <v>6</v>
      </c>
      <c r="H7" s="55" t="s">
        <v>7</v>
      </c>
      <c r="K7" s="2"/>
    </row>
    <row r="8" spans="1:19" s="77" customFormat="1" ht="15" thickBot="1" x14ac:dyDescent="0.35">
      <c r="A8" s="58" t="s">
        <v>213</v>
      </c>
      <c r="B8" s="59" t="s">
        <v>214</v>
      </c>
      <c r="C8" s="60"/>
      <c r="D8" s="61"/>
      <c r="E8" s="60">
        <v>4</v>
      </c>
      <c r="F8" s="62">
        <v>4</v>
      </c>
      <c r="G8" s="62"/>
      <c r="H8" s="61"/>
    </row>
    <row r="9" spans="1:19" ht="15" thickBot="1" x14ac:dyDescent="0.35">
      <c r="A9" s="63" t="s">
        <v>63</v>
      </c>
      <c r="B9" s="64"/>
      <c r="C9" s="204">
        <f t="shared" ref="C9:D9" si="0">SUM(C8:C8)</f>
        <v>0</v>
      </c>
      <c r="D9" s="204">
        <f t="shared" si="0"/>
        <v>0</v>
      </c>
      <c r="E9" s="204">
        <f>SUM(E8:E8)</f>
        <v>4</v>
      </c>
      <c r="F9" s="204">
        <f>SUM(F8:F8)</f>
        <v>4</v>
      </c>
      <c r="G9" s="204">
        <f>SUM(G8:G8)</f>
        <v>0</v>
      </c>
      <c r="H9" s="205">
        <f>SUM(H8:H8)</f>
        <v>0</v>
      </c>
      <c r="K9" s="73">
        <f>SUM(F9:H9)</f>
        <v>4</v>
      </c>
    </row>
    <row r="11" spans="1:19" x14ac:dyDescent="0.3">
      <c r="A11" s="56" t="s">
        <v>101</v>
      </c>
    </row>
    <row r="12" spans="1:19" s="86" customFormat="1" x14ac:dyDescent="0.3">
      <c r="A12" s="199"/>
    </row>
    <row r="13" spans="1:19" x14ac:dyDescent="0.3">
      <c r="A13" s="201"/>
      <c r="B13" s="78"/>
      <c r="C13" s="79"/>
      <c r="D13" s="80"/>
      <c r="E13" s="80"/>
      <c r="F13" s="80"/>
      <c r="G13" s="81"/>
      <c r="H13" s="81"/>
      <c r="I13" s="82"/>
      <c r="J13" s="83"/>
    </row>
    <row r="14" spans="1:19" x14ac:dyDescent="0.3">
      <c r="A14" s="201"/>
    </row>
    <row r="15" spans="1:19" x14ac:dyDescent="0.3">
      <c r="A15" s="66"/>
    </row>
    <row r="16" spans="1:19" x14ac:dyDescent="0.3">
      <c r="A16" s="66"/>
    </row>
    <row r="17" spans="1:1" x14ac:dyDescent="0.3">
      <c r="A17" s="66"/>
    </row>
    <row r="18" spans="1:1" x14ac:dyDescent="0.3">
      <c r="A18" s="66"/>
    </row>
    <row r="19" spans="1:1" x14ac:dyDescent="0.3">
      <c r="A19" s="56"/>
    </row>
  </sheetData>
  <mergeCells count="6">
    <mergeCell ref="A1:B1"/>
    <mergeCell ref="C6:D6"/>
    <mergeCell ref="K5:S5"/>
    <mergeCell ref="E6:H6"/>
    <mergeCell ref="A6:A7"/>
    <mergeCell ref="B6:B7"/>
  </mergeCells>
  <conditionalFormatting sqref="I13">
    <cfRule type="duplicateValues" dxfId="3" priority="1"/>
  </conditionalFormatting>
  <conditionalFormatting sqref="B13">
    <cfRule type="duplicateValues" dxfId="2" priority="4"/>
  </conditionalFormatting>
  <conditionalFormatting sqref="C13">
    <cfRule type="duplicateValues" dxfId="1" priority="5"/>
    <cfRule type="duplicateValues" dxfId="0" priority="6"/>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opLeftCell="A22" zoomScaleNormal="100" workbookViewId="0">
      <selection activeCell="A47" sqref="A47"/>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7" t="s">
        <v>9</v>
      </c>
      <c r="B1" s="7"/>
      <c r="C1" s="5"/>
      <c r="H1" t="s">
        <v>53</v>
      </c>
    </row>
    <row r="3" spans="1:9" x14ac:dyDescent="0.3">
      <c r="A3" s="1" t="s">
        <v>13</v>
      </c>
      <c r="B3" s="1"/>
    </row>
    <row r="4" spans="1:9" x14ac:dyDescent="0.3">
      <c r="A4" s="1"/>
      <c r="B4" s="1"/>
    </row>
    <row r="5" spans="1:9" x14ac:dyDescent="0.3">
      <c r="A5" s="1" t="s">
        <v>14</v>
      </c>
      <c r="B5" s="1"/>
      <c r="D5" s="31" t="s">
        <v>213</v>
      </c>
    </row>
    <row r="6" spans="1:9" x14ac:dyDescent="0.3">
      <c r="A6" s="1" t="s">
        <v>15</v>
      </c>
      <c r="B6" s="1"/>
      <c r="D6" s="67" t="s">
        <v>214</v>
      </c>
    </row>
    <row r="7" spans="1:9" x14ac:dyDescent="0.3">
      <c r="A7" s="1" t="s">
        <v>16</v>
      </c>
      <c r="B7" s="1"/>
      <c r="D7" s="31" t="str">
        <f>Centralizator!B4</f>
        <v>MEGA_GR_2022_023</v>
      </c>
    </row>
    <row r="8" spans="1:9" x14ac:dyDescent="0.3">
      <c r="A8" s="1" t="s">
        <v>17</v>
      </c>
      <c r="B8" s="1"/>
      <c r="D8" s="76">
        <v>44788</v>
      </c>
    </row>
    <row r="9" spans="1:9" x14ac:dyDescent="0.3">
      <c r="A9" s="1" t="s">
        <v>18</v>
      </c>
      <c r="B9" s="1"/>
      <c r="D9" s="76">
        <v>44803</v>
      </c>
    </row>
    <row r="10" spans="1:9" x14ac:dyDescent="0.3">
      <c r="A10" s="1"/>
      <c r="B10" s="1"/>
      <c r="D10" s="16"/>
    </row>
    <row r="11" spans="1:9" ht="13.5" customHeight="1" x14ac:dyDescent="0.3">
      <c r="A11" s="1" t="s">
        <v>30</v>
      </c>
      <c r="B11" s="1"/>
      <c r="D11" s="16"/>
    </row>
    <row r="12" spans="1:9" ht="13.5" customHeight="1" thickBot="1" x14ac:dyDescent="0.35">
      <c r="A12" s="1"/>
      <c r="B12" s="1"/>
      <c r="D12" s="16"/>
    </row>
    <row r="13" spans="1:9" ht="28.5" customHeight="1" thickBot="1" x14ac:dyDescent="0.35">
      <c r="A13" s="230" t="s">
        <v>20</v>
      </c>
      <c r="B13" s="231"/>
      <c r="C13" s="32" t="s">
        <v>27</v>
      </c>
      <c r="D13" s="231" t="s">
        <v>26</v>
      </c>
      <c r="E13" s="231"/>
      <c r="F13" s="231"/>
      <c r="G13" s="231"/>
      <c r="H13" s="232"/>
      <c r="I13" s="6"/>
    </row>
    <row r="14" spans="1:9" x14ac:dyDescent="0.3">
      <c r="A14" s="10" t="s">
        <v>2</v>
      </c>
      <c r="B14" s="23" t="s">
        <v>3</v>
      </c>
      <c r="C14" s="33" t="s">
        <v>4</v>
      </c>
      <c r="D14" s="17" t="s">
        <v>5</v>
      </c>
      <c r="E14" s="11" t="s">
        <v>6</v>
      </c>
      <c r="F14" s="12" t="s">
        <v>7</v>
      </c>
      <c r="G14" s="12" t="s">
        <v>24</v>
      </c>
      <c r="H14" s="12" t="s">
        <v>25</v>
      </c>
      <c r="I14" s="6"/>
    </row>
    <row r="15" spans="1:9" ht="15" thickBot="1" x14ac:dyDescent="0.35">
      <c r="A15" s="74">
        <f>Centralizator!C9</f>
        <v>0</v>
      </c>
      <c r="B15" s="24">
        <f>Centralizator!D9</f>
        <v>0</v>
      </c>
      <c r="C15" s="68">
        <f>Centralizator!E9</f>
        <v>4</v>
      </c>
      <c r="D15" s="18">
        <f>Centralizator!F9</f>
        <v>4</v>
      </c>
      <c r="E15" s="8">
        <f>Centralizator!G9</f>
        <v>0</v>
      </c>
      <c r="F15" s="9">
        <f>Centralizator!H9</f>
        <v>0</v>
      </c>
      <c r="G15" s="9">
        <v>0</v>
      </c>
      <c r="H15" s="9">
        <v>0</v>
      </c>
      <c r="I15" s="3"/>
    </row>
    <row r="16" spans="1:9" x14ac:dyDescent="0.3">
      <c r="A16" s="34"/>
      <c r="B16" s="34"/>
      <c r="C16" s="34"/>
      <c r="D16" s="34"/>
      <c r="E16" s="34"/>
      <c r="F16" s="34"/>
      <c r="G16" s="34"/>
      <c r="H16" s="34"/>
      <c r="I16" s="3"/>
    </row>
    <row r="17" spans="1:10" ht="13.5" customHeight="1" x14ac:dyDescent="0.3">
      <c r="A17" s="1" t="s">
        <v>28</v>
      </c>
      <c r="B17" s="1"/>
      <c r="D17" s="16"/>
    </row>
    <row r="18" spans="1:10" ht="15" thickBot="1" x14ac:dyDescent="0.35">
      <c r="A18" s="3"/>
      <c r="B18" s="3"/>
      <c r="C18" s="3"/>
      <c r="D18" s="3"/>
      <c r="E18" s="3"/>
      <c r="F18" s="3"/>
      <c r="G18" s="3"/>
      <c r="H18" s="3"/>
      <c r="I18" s="3"/>
      <c r="J18" s="3"/>
    </row>
    <row r="19" spans="1:10" ht="15" thickBot="1" x14ac:dyDescent="0.35">
      <c r="A19" s="225" t="s">
        <v>22</v>
      </c>
      <c r="B19" s="226"/>
      <c r="C19" s="226"/>
      <c r="D19" s="226"/>
      <c r="E19" s="226"/>
      <c r="F19" s="226"/>
      <c r="G19" s="226"/>
      <c r="H19" s="226"/>
      <c r="I19" s="226"/>
      <c r="J19" s="227"/>
    </row>
    <row r="20" spans="1:10" x14ac:dyDescent="0.3">
      <c r="A20" s="13">
        <v>40</v>
      </c>
      <c r="B20" s="19">
        <v>63</v>
      </c>
      <c r="C20" s="14">
        <v>75</v>
      </c>
      <c r="D20" s="14">
        <v>90</v>
      </c>
      <c r="E20" s="14">
        <v>110</v>
      </c>
      <c r="F20" s="14">
        <v>125</v>
      </c>
      <c r="G20" s="14">
        <v>160</v>
      </c>
      <c r="H20" s="14">
        <v>180</v>
      </c>
      <c r="I20" s="14">
        <v>200</v>
      </c>
      <c r="J20" s="15">
        <v>250</v>
      </c>
    </row>
    <row r="21" spans="1:10" ht="15" thickBot="1" x14ac:dyDescent="0.35">
      <c r="A21" s="71"/>
      <c r="B21" s="200"/>
      <c r="C21" s="200"/>
      <c r="D21" s="72"/>
      <c r="E21" s="46">
        <v>0</v>
      </c>
      <c r="F21" s="46">
        <v>0</v>
      </c>
      <c r="G21" s="46">
        <v>0</v>
      </c>
      <c r="H21" s="46">
        <v>0</v>
      </c>
      <c r="I21" s="46">
        <v>0</v>
      </c>
      <c r="J21" s="47">
        <v>0</v>
      </c>
    </row>
    <row r="22" spans="1:10" ht="15" thickBot="1" x14ac:dyDescent="0.35">
      <c r="A22" s="26"/>
      <c r="B22" s="202"/>
      <c r="C22" s="203"/>
      <c r="D22" s="36"/>
      <c r="E22" s="36"/>
      <c r="F22" s="36"/>
      <c r="G22" s="36"/>
      <c r="H22" s="36"/>
      <c r="I22" s="36"/>
      <c r="J22" s="37"/>
    </row>
    <row r="23" spans="1:10" ht="15" thickBot="1" x14ac:dyDescent="0.35">
      <c r="A23" s="225" t="s">
        <v>37</v>
      </c>
      <c r="B23" s="226"/>
      <c r="C23" s="226"/>
      <c r="D23" s="226"/>
      <c r="E23" s="226"/>
      <c r="F23" s="226"/>
      <c r="G23" s="226"/>
      <c r="H23" s="226"/>
      <c r="I23" s="226"/>
      <c r="J23" s="227"/>
    </row>
    <row r="24" spans="1:10" x14ac:dyDescent="0.3">
      <c r="A24" s="13">
        <v>40</v>
      </c>
      <c r="B24" s="19">
        <v>63</v>
      </c>
      <c r="C24" s="14">
        <v>75</v>
      </c>
      <c r="D24" s="14">
        <v>90</v>
      </c>
      <c r="E24" s="14">
        <v>110</v>
      </c>
      <c r="F24" s="14">
        <v>125</v>
      </c>
      <c r="G24" s="14">
        <v>160</v>
      </c>
      <c r="H24" s="14">
        <v>180</v>
      </c>
      <c r="I24" s="14">
        <v>200</v>
      </c>
      <c r="J24" s="15">
        <v>250</v>
      </c>
    </row>
    <row r="25" spans="1:10" ht="15" thickBot="1" x14ac:dyDescent="0.35">
      <c r="A25" s="71"/>
      <c r="B25" s="200"/>
      <c r="C25" s="200"/>
      <c r="D25" s="72"/>
      <c r="E25" s="46">
        <v>0</v>
      </c>
      <c r="F25" s="46">
        <v>0</v>
      </c>
      <c r="G25" s="46">
        <v>0</v>
      </c>
      <c r="H25" s="46">
        <v>0</v>
      </c>
      <c r="I25" s="46">
        <v>0</v>
      </c>
      <c r="J25" s="47">
        <v>0</v>
      </c>
    </row>
    <row r="26" spans="1:10" ht="15" thickBot="1" x14ac:dyDescent="0.35">
      <c r="A26" s="3"/>
      <c r="B26" s="202"/>
      <c r="C26" s="203"/>
      <c r="D26" s="3"/>
      <c r="E26" s="3"/>
      <c r="F26" s="3"/>
      <c r="G26" s="3"/>
      <c r="H26" s="3"/>
      <c r="I26" s="3"/>
      <c r="J26" s="3"/>
    </row>
    <row r="27" spans="1:10" ht="15" thickBot="1" x14ac:dyDescent="0.35">
      <c r="A27" s="225" t="s">
        <v>23</v>
      </c>
      <c r="B27" s="226"/>
      <c r="C27" s="226"/>
      <c r="D27" s="226"/>
      <c r="E27" s="226"/>
      <c r="F27" s="226"/>
      <c r="G27" s="226"/>
      <c r="H27" s="226"/>
      <c r="I27" s="226"/>
      <c r="J27" s="227"/>
    </row>
    <row r="28" spans="1:10" x14ac:dyDescent="0.3">
      <c r="A28" s="13">
        <v>40</v>
      </c>
      <c r="B28" s="19">
        <v>63</v>
      </c>
      <c r="C28" s="14">
        <v>75</v>
      </c>
      <c r="D28" s="14">
        <v>90</v>
      </c>
      <c r="E28" s="14">
        <v>110</v>
      </c>
      <c r="F28" s="14">
        <v>125</v>
      </c>
      <c r="G28" s="14">
        <v>160</v>
      </c>
      <c r="H28" s="14">
        <v>180</v>
      </c>
      <c r="I28" s="14">
        <v>200</v>
      </c>
      <c r="J28" s="15">
        <v>250</v>
      </c>
    </row>
    <row r="29" spans="1:10" ht="15" thickBot="1" x14ac:dyDescent="0.35">
      <c r="A29" s="44">
        <v>0</v>
      </c>
      <c r="B29" s="45">
        <v>0</v>
      </c>
      <c r="C29" s="46">
        <v>0</v>
      </c>
      <c r="D29" s="46">
        <v>0</v>
      </c>
      <c r="E29" s="46">
        <v>0</v>
      </c>
      <c r="F29" s="46">
        <v>0</v>
      </c>
      <c r="G29" s="46">
        <v>0</v>
      </c>
      <c r="H29" s="46">
        <v>0</v>
      </c>
      <c r="I29" s="46">
        <v>0</v>
      </c>
      <c r="J29" s="47">
        <v>0</v>
      </c>
    </row>
    <row r="30" spans="1:10" s="30" customFormat="1" ht="15" thickBot="1" x14ac:dyDescent="0.35">
      <c r="A30" s="29"/>
      <c r="B30" s="29"/>
      <c r="C30" s="28"/>
      <c r="D30" s="28"/>
      <c r="E30" s="28"/>
      <c r="F30" s="28"/>
      <c r="G30" s="28"/>
      <c r="H30" s="28"/>
      <c r="I30" s="28"/>
      <c r="J30" s="28"/>
    </row>
    <row r="31" spans="1:10" ht="15" thickBot="1" x14ac:dyDescent="0.35">
      <c r="A31" s="225" t="s">
        <v>38</v>
      </c>
      <c r="B31" s="226"/>
      <c r="C31" s="226"/>
      <c r="D31" s="226"/>
      <c r="E31" s="226"/>
      <c r="F31" s="226"/>
      <c r="G31" s="226"/>
      <c r="H31" s="226"/>
      <c r="I31" s="226"/>
      <c r="J31" s="227"/>
    </row>
    <row r="32" spans="1:10" x14ac:dyDescent="0.3">
      <c r="A32" s="13">
        <v>40</v>
      </c>
      <c r="B32" s="19">
        <v>63</v>
      </c>
      <c r="C32" s="14">
        <v>75</v>
      </c>
      <c r="D32" s="14">
        <v>90</v>
      </c>
      <c r="E32" s="14">
        <v>110</v>
      </c>
      <c r="F32" s="14">
        <v>125</v>
      </c>
      <c r="G32" s="14">
        <v>160</v>
      </c>
      <c r="H32" s="14">
        <v>180</v>
      </c>
      <c r="I32" s="14">
        <v>200</v>
      </c>
      <c r="J32" s="15">
        <v>250</v>
      </c>
    </row>
    <row r="33" spans="1:11" ht="15" thickBot="1" x14ac:dyDescent="0.35">
      <c r="A33" s="44">
        <v>0</v>
      </c>
      <c r="B33" s="45">
        <v>0</v>
      </c>
      <c r="C33" s="46">
        <v>0</v>
      </c>
      <c r="D33" s="46">
        <v>0</v>
      </c>
      <c r="E33" s="46">
        <v>0</v>
      </c>
      <c r="F33" s="46">
        <v>0</v>
      </c>
      <c r="G33" s="46">
        <v>0</v>
      </c>
      <c r="H33" s="46">
        <v>0</v>
      </c>
      <c r="I33" s="46">
        <v>0</v>
      </c>
      <c r="J33" s="47">
        <v>0</v>
      </c>
    </row>
    <row r="34" spans="1:11" ht="15" thickBot="1" x14ac:dyDescent="0.35">
      <c r="A34" s="26"/>
      <c r="B34" s="27"/>
      <c r="C34" s="28"/>
      <c r="D34" s="28"/>
      <c r="E34" s="28"/>
      <c r="F34" s="28"/>
      <c r="G34" s="28"/>
      <c r="H34" s="28"/>
      <c r="I34" s="28"/>
      <c r="J34" s="28"/>
    </row>
    <row r="35" spans="1:11" ht="28.5" customHeight="1" thickBot="1" x14ac:dyDescent="0.35">
      <c r="A35" s="230" t="s">
        <v>21</v>
      </c>
      <c r="B35" s="232"/>
      <c r="C35" s="35" t="s">
        <v>31</v>
      </c>
      <c r="D35" s="25"/>
      <c r="E35" s="25"/>
      <c r="F35" s="25"/>
      <c r="G35" s="3"/>
      <c r="H35" s="3"/>
      <c r="I35" s="6"/>
    </row>
    <row r="36" spans="1:11" x14ac:dyDescent="0.3">
      <c r="A36" s="10" t="s">
        <v>2</v>
      </c>
      <c r="B36" s="23" t="s">
        <v>3</v>
      </c>
      <c r="C36" s="35"/>
      <c r="D36" s="25"/>
      <c r="E36" s="25"/>
      <c r="F36" s="25"/>
      <c r="G36" s="3"/>
      <c r="H36" s="3"/>
      <c r="I36" s="6"/>
    </row>
    <row r="37" spans="1:11" ht="15" thickBot="1" x14ac:dyDescent="0.35">
      <c r="A37" s="75">
        <f>SUM(A25:K25)</f>
        <v>0</v>
      </c>
      <c r="B37" s="48">
        <f>SUM(A33:J33)</f>
        <v>0</v>
      </c>
      <c r="C37" s="49">
        <f>B37+A37</f>
        <v>0</v>
      </c>
      <c r="D37" s="25"/>
      <c r="E37" s="25"/>
      <c r="F37" s="25"/>
      <c r="G37" s="3"/>
      <c r="H37" s="3"/>
      <c r="I37" s="3"/>
    </row>
    <row r="38" spans="1:11" x14ac:dyDescent="0.3">
      <c r="A38" s="22"/>
      <c r="B38" s="22"/>
      <c r="C38" s="22"/>
      <c r="D38" s="22"/>
      <c r="E38" s="22"/>
      <c r="F38" s="22"/>
      <c r="G38" s="22"/>
      <c r="H38" s="22"/>
      <c r="I38" s="22"/>
      <c r="J38" s="3"/>
    </row>
    <row r="39" spans="1:11" x14ac:dyDescent="0.3">
      <c r="A39" s="1" t="s">
        <v>29</v>
      </c>
      <c r="B39" s="29"/>
      <c r="C39" s="28"/>
      <c r="D39" s="28"/>
      <c r="E39" s="28"/>
      <c r="F39" s="28"/>
      <c r="G39" s="28"/>
      <c r="H39" s="28"/>
      <c r="I39" s="28"/>
      <c r="J39" s="28"/>
    </row>
    <row r="40" spans="1:11" ht="15" thickBot="1" x14ac:dyDescent="0.35">
      <c r="A40" s="3"/>
      <c r="B40" s="3"/>
      <c r="C40" s="3"/>
      <c r="D40" s="3"/>
      <c r="E40" s="3"/>
      <c r="F40" s="3"/>
      <c r="G40" s="3"/>
      <c r="H40" s="3"/>
      <c r="I40" s="3"/>
      <c r="J40" s="3"/>
    </row>
    <row r="41" spans="1:11" ht="15" thickBot="1" x14ac:dyDescent="0.35">
      <c r="A41" s="225" t="s">
        <v>19</v>
      </c>
      <c r="B41" s="226"/>
      <c r="C41" s="226"/>
      <c r="D41" s="226"/>
      <c r="E41" s="226"/>
      <c r="F41" s="226"/>
      <c r="G41" s="226"/>
      <c r="H41" s="41" t="s">
        <v>39</v>
      </c>
      <c r="I41" s="3"/>
      <c r="J41" s="3"/>
    </row>
    <row r="42" spans="1:11" x14ac:dyDescent="0.3">
      <c r="A42" s="38">
        <v>32</v>
      </c>
      <c r="B42" s="39">
        <v>40</v>
      </c>
      <c r="C42" s="20">
        <v>63</v>
      </c>
      <c r="D42" s="20">
        <v>75</v>
      </c>
      <c r="E42" s="20">
        <v>90</v>
      </c>
      <c r="F42" s="20">
        <v>110</v>
      </c>
      <c r="G42" s="40">
        <v>125</v>
      </c>
      <c r="H42" s="228">
        <f>SUM(A43:G43)</f>
        <v>4</v>
      </c>
      <c r="I42" s="3"/>
      <c r="J42" s="3"/>
    </row>
    <row r="43" spans="1:11" ht="15" thickBot="1" x14ac:dyDescent="0.35">
      <c r="A43" s="69">
        <f>Centralizator!E9-B43+C43+D43+E43+F43+G43</f>
        <v>4</v>
      </c>
      <c r="B43" s="70">
        <v>0</v>
      </c>
      <c r="C43" s="46">
        <v>0</v>
      </c>
      <c r="D43" s="46">
        <v>0</v>
      </c>
      <c r="E43" s="46">
        <v>0</v>
      </c>
      <c r="F43" s="46">
        <v>0</v>
      </c>
      <c r="G43" s="50">
        <v>0</v>
      </c>
      <c r="H43" s="229"/>
      <c r="I43" s="3"/>
      <c r="J43" s="3"/>
    </row>
    <row r="44" spans="1:11" ht="15" thickBot="1" x14ac:dyDescent="0.35">
      <c r="A44" s="3"/>
      <c r="B44" s="3"/>
      <c r="C44" s="3"/>
      <c r="D44" s="3"/>
      <c r="E44" s="3"/>
      <c r="F44" s="3"/>
      <c r="G44" s="3"/>
      <c r="H44" s="3"/>
      <c r="I44" s="3"/>
      <c r="J44" s="3"/>
    </row>
    <row r="45" spans="1:11" ht="15" thickBot="1" x14ac:dyDescent="0.35">
      <c r="A45" s="225" t="s">
        <v>12</v>
      </c>
      <c r="B45" s="226"/>
      <c r="C45" s="226"/>
      <c r="D45" s="226"/>
      <c r="E45" s="226"/>
      <c r="F45" s="226"/>
      <c r="G45" s="227"/>
      <c r="H45" s="41" t="s">
        <v>54</v>
      </c>
      <c r="I45" s="3"/>
      <c r="J45" s="3"/>
    </row>
    <row r="46" spans="1:11" x14ac:dyDescent="0.3">
      <c r="A46" s="38">
        <v>32</v>
      </c>
      <c r="B46" s="39">
        <v>40</v>
      </c>
      <c r="C46" s="20">
        <v>63</v>
      </c>
      <c r="D46" s="20">
        <v>75</v>
      </c>
      <c r="E46" s="20">
        <v>90</v>
      </c>
      <c r="F46" s="20">
        <v>110</v>
      </c>
      <c r="G46" s="21">
        <v>125</v>
      </c>
      <c r="H46" s="228">
        <f>SUM(A47:G47)</f>
        <v>28.4</v>
      </c>
      <c r="I46" s="3"/>
      <c r="J46" s="3"/>
    </row>
    <row r="47" spans="1:11" ht="15" thickBot="1" x14ac:dyDescent="0.35">
      <c r="A47" s="69">
        <v>28.4</v>
      </c>
      <c r="B47" s="70"/>
      <c r="C47" s="46">
        <v>0</v>
      </c>
      <c r="D47" s="46">
        <v>0</v>
      </c>
      <c r="E47" s="46">
        <v>0</v>
      </c>
      <c r="F47" s="46">
        <v>0</v>
      </c>
      <c r="G47" s="50">
        <v>0</v>
      </c>
      <c r="H47" s="229"/>
      <c r="I47" s="3"/>
      <c r="J47" s="3"/>
    </row>
    <row r="48" spans="1:11" x14ac:dyDescent="0.3">
      <c r="A48" s="3"/>
      <c r="B48" s="3"/>
      <c r="C48" s="3"/>
      <c r="D48" s="3"/>
      <c r="E48" s="3"/>
      <c r="F48" s="3"/>
      <c r="G48" s="3"/>
      <c r="H48" s="3"/>
      <c r="I48" s="3"/>
      <c r="J48" s="3"/>
      <c r="K48" s="3"/>
    </row>
    <row r="49" spans="1:11" ht="18" x14ac:dyDescent="0.35">
      <c r="A49" s="1" t="s">
        <v>55</v>
      </c>
      <c r="B49" s="3"/>
      <c r="C49" s="3"/>
      <c r="D49" s="42">
        <f>SUM(D50:D51)</f>
        <v>10465.342799447502</v>
      </c>
      <c r="E49" s="3"/>
      <c r="F49" s="3"/>
      <c r="G49" s="3"/>
      <c r="H49" s="3"/>
      <c r="I49" s="3"/>
      <c r="J49" s="3"/>
      <c r="K49" s="51"/>
    </row>
    <row r="50" spans="1:11" x14ac:dyDescent="0.3">
      <c r="A50" s="1" t="s">
        <v>40</v>
      </c>
      <c r="B50" s="3"/>
      <c r="C50" s="3"/>
      <c r="D50" s="43">
        <f>'C_Detalii Executie extinderi'!F57</f>
        <v>0</v>
      </c>
      <c r="E50" s="3"/>
      <c r="F50" s="52"/>
      <c r="G50" s="52"/>
      <c r="H50" s="52"/>
      <c r="I50" s="52"/>
      <c r="J50" s="52"/>
      <c r="K50" s="51"/>
    </row>
    <row r="51" spans="1:11" x14ac:dyDescent="0.3">
      <c r="A51" s="1" t="s">
        <v>41</v>
      </c>
      <c r="B51" s="3"/>
      <c r="C51" s="3"/>
      <c r="D51" s="43">
        <f>'D_Detalii Executie racorduri'!F86</f>
        <v>10465.342799447502</v>
      </c>
      <c r="E51" s="3"/>
      <c r="F51" s="52"/>
      <c r="G51" s="52"/>
      <c r="H51" s="52"/>
      <c r="I51" s="52"/>
      <c r="J51" s="52"/>
      <c r="K51" s="51"/>
    </row>
    <row r="52" spans="1:11" x14ac:dyDescent="0.3">
      <c r="A52" s="3"/>
      <c r="B52" s="3"/>
      <c r="C52" s="3"/>
      <c r="D52" s="3"/>
      <c r="E52" s="3"/>
      <c r="F52" s="3"/>
      <c r="G52" s="3"/>
      <c r="H52" s="3"/>
      <c r="I52" s="3"/>
      <c r="J52" s="3"/>
      <c r="K52" s="3"/>
    </row>
    <row r="53" spans="1:11" x14ac:dyDescent="0.3">
      <c r="A53" s="4"/>
      <c r="B53" s="4"/>
      <c r="C53" s="4"/>
      <c r="D53" s="4"/>
      <c r="E53" s="4"/>
      <c r="F53" s="4"/>
      <c r="G53" s="4"/>
      <c r="H53" s="4"/>
      <c r="I53" s="4"/>
      <c r="J53" s="4"/>
      <c r="K53" s="4"/>
    </row>
    <row r="54" spans="1:11" x14ac:dyDescent="0.3">
      <c r="A54" s="4"/>
      <c r="B54" s="4"/>
      <c r="C54" s="4"/>
      <c r="D54" s="4"/>
      <c r="E54" s="4"/>
      <c r="F54" s="4"/>
      <c r="G54" s="4"/>
      <c r="H54" s="4"/>
      <c r="I54" s="4"/>
      <c r="J54" s="4"/>
      <c r="K54" s="4"/>
    </row>
    <row r="55" spans="1:11" x14ac:dyDescent="0.3">
      <c r="A55" s="4"/>
      <c r="B55" s="4"/>
      <c r="C55" s="4"/>
      <c r="D55" s="4"/>
      <c r="E55" s="4"/>
      <c r="F55" s="4"/>
      <c r="G55" s="4"/>
      <c r="H55" s="4"/>
      <c r="I55" s="4"/>
      <c r="J55" s="4"/>
      <c r="K55" s="4"/>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1"/>
  <sheetViews>
    <sheetView workbookViewId="0"/>
  </sheetViews>
  <sheetFormatPr defaultRowHeight="14.4" x14ac:dyDescent="0.3"/>
  <cols>
    <col min="1" max="1" width="28.6640625" style="86" bestFit="1" customWidth="1"/>
    <col min="2" max="2" width="77.44140625" style="86" customWidth="1"/>
    <col min="3" max="3" width="8.88671875" style="86"/>
    <col min="4" max="4" width="9.5546875" style="86" customWidth="1"/>
    <col min="5" max="5" width="11" style="109" bestFit="1" customWidth="1"/>
    <col min="6" max="6" width="14.33203125" style="109" bestFit="1" customWidth="1"/>
    <col min="7" max="7" width="11.88671875" style="109" customWidth="1"/>
    <col min="8" max="8" width="11.109375" style="109" customWidth="1"/>
    <col min="9" max="9" width="26.5546875" style="86" bestFit="1" customWidth="1"/>
    <col min="10" max="16384" width="8.88671875" style="86"/>
  </cols>
  <sheetData>
    <row r="1" spans="1:8" x14ac:dyDescent="0.3">
      <c r="H1" s="110" t="s">
        <v>95</v>
      </c>
    </row>
    <row r="2" spans="1:8" x14ac:dyDescent="0.3">
      <c r="A2" s="87" t="s">
        <v>14</v>
      </c>
      <c r="B2" s="88" t="str">
        <f>A_Centralizarelucrari!D5</f>
        <v>Giurgiu</v>
      </c>
    </row>
    <row r="3" spans="1:8" x14ac:dyDescent="0.3">
      <c r="A3" s="87" t="s">
        <v>15</v>
      </c>
      <c r="B3" s="88" t="str">
        <f>A_Centralizarelucrari!D6</f>
        <v>Adunatii Copaceni</v>
      </c>
    </row>
    <row r="4" spans="1:8" x14ac:dyDescent="0.3">
      <c r="A4" s="87" t="s">
        <v>16</v>
      </c>
      <c r="B4" s="88" t="str">
        <f>A_Centralizarelucrari!D7</f>
        <v>MEGA_GR_2022_023</v>
      </c>
    </row>
    <row r="5" spans="1:8" x14ac:dyDescent="0.3">
      <c r="A5" s="87" t="s">
        <v>17</v>
      </c>
      <c r="B5" s="89">
        <f>A_Centralizarelucrari!D8</f>
        <v>44788</v>
      </c>
    </row>
    <row r="6" spans="1:8" x14ac:dyDescent="0.3">
      <c r="A6" s="87" t="s">
        <v>18</v>
      </c>
      <c r="B6" s="89">
        <f>A_Centralizarelucrari!D9</f>
        <v>44803</v>
      </c>
    </row>
    <row r="8" spans="1:8" x14ac:dyDescent="0.3">
      <c r="A8" s="87" t="s">
        <v>42</v>
      </c>
    </row>
    <row r="9" spans="1:8" x14ac:dyDescent="0.3">
      <c r="A9" s="93" t="s">
        <v>86</v>
      </c>
      <c r="B9" s="94">
        <v>0</v>
      </c>
    </row>
    <row r="10" spans="1:8" x14ac:dyDescent="0.3">
      <c r="A10" s="93" t="s">
        <v>87</v>
      </c>
      <c r="B10" s="94">
        <v>0</v>
      </c>
    </row>
    <row r="11" spans="1:8" x14ac:dyDescent="0.3">
      <c r="A11" s="87" t="s">
        <v>94</v>
      </c>
      <c r="B11" s="94">
        <v>0</v>
      </c>
      <c r="C11" s="90"/>
      <c r="D11" s="90"/>
    </row>
    <row r="12" spans="1:8" ht="43.2" x14ac:dyDescent="0.3">
      <c r="A12" s="95" t="s">
        <v>43</v>
      </c>
      <c r="B12" s="95" t="s">
        <v>88</v>
      </c>
      <c r="C12" s="95" t="s">
        <v>89</v>
      </c>
      <c r="D12" s="96" t="s">
        <v>157</v>
      </c>
      <c r="E12" s="111" t="s">
        <v>162</v>
      </c>
      <c r="F12" s="111" t="s">
        <v>56</v>
      </c>
      <c r="G12" s="111" t="s">
        <v>57</v>
      </c>
      <c r="H12" s="111" t="s">
        <v>90</v>
      </c>
    </row>
    <row r="13" spans="1:8" x14ac:dyDescent="0.3">
      <c r="A13" s="97">
        <v>1</v>
      </c>
      <c r="B13" s="97" t="s">
        <v>122</v>
      </c>
      <c r="C13" s="97"/>
      <c r="D13" s="97"/>
      <c r="E13" s="98"/>
      <c r="F13" s="98"/>
      <c r="G13" s="98"/>
      <c r="H13" s="98">
        <f>SUM(H14:H19)</f>
        <v>0</v>
      </c>
    </row>
    <row r="14" spans="1:8" x14ac:dyDescent="0.3">
      <c r="A14" s="208">
        <v>1.1000000000000001</v>
      </c>
      <c r="B14" s="207" t="s">
        <v>215</v>
      </c>
      <c r="C14" s="208" t="s">
        <v>59</v>
      </c>
      <c r="D14" s="99"/>
      <c r="E14" s="65"/>
      <c r="F14" s="65"/>
      <c r="G14" s="65"/>
      <c r="H14" s="65">
        <f>G14*D14</f>
        <v>0</v>
      </c>
    </row>
    <row r="15" spans="1:8" x14ac:dyDescent="0.3">
      <c r="A15" s="208">
        <v>1.2</v>
      </c>
      <c r="B15" s="207" t="s">
        <v>123</v>
      </c>
      <c r="C15" s="208" t="s">
        <v>59</v>
      </c>
      <c r="D15" s="99"/>
      <c r="E15" s="65"/>
      <c r="F15" s="65"/>
      <c r="G15" s="65"/>
      <c r="H15" s="65">
        <f t="shared" ref="H15:H19" si="0">G15*D15</f>
        <v>0</v>
      </c>
    </row>
    <row r="16" spans="1:8" x14ac:dyDescent="0.3">
      <c r="A16" s="208">
        <v>1.3</v>
      </c>
      <c r="B16" s="207" t="s">
        <v>216</v>
      </c>
      <c r="C16" s="208" t="s">
        <v>59</v>
      </c>
      <c r="D16" s="99"/>
      <c r="E16" s="65"/>
      <c r="F16" s="65"/>
      <c r="G16" s="65"/>
      <c r="H16" s="65">
        <f t="shared" si="0"/>
        <v>0</v>
      </c>
    </row>
    <row r="17" spans="1:9" x14ac:dyDescent="0.3">
      <c r="A17" s="208">
        <v>1.4</v>
      </c>
      <c r="B17" s="207" t="s">
        <v>124</v>
      </c>
      <c r="C17" s="208" t="s">
        <v>59</v>
      </c>
      <c r="D17" s="99"/>
      <c r="E17" s="65"/>
      <c r="F17" s="65"/>
      <c r="G17" s="65"/>
      <c r="H17" s="65">
        <f t="shared" si="0"/>
        <v>0</v>
      </c>
    </row>
    <row r="18" spans="1:9" x14ac:dyDescent="0.3">
      <c r="A18" s="208">
        <v>1.5</v>
      </c>
      <c r="B18" s="207" t="s">
        <v>125</v>
      </c>
      <c r="C18" s="208" t="s">
        <v>35</v>
      </c>
      <c r="D18" s="99"/>
      <c r="E18" s="65"/>
      <c r="F18" s="65"/>
      <c r="G18" s="65"/>
      <c r="H18" s="65">
        <f t="shared" si="0"/>
        <v>0</v>
      </c>
    </row>
    <row r="19" spans="1:9" x14ac:dyDescent="0.3">
      <c r="A19" s="208">
        <v>1.6</v>
      </c>
      <c r="B19" s="207" t="s">
        <v>217</v>
      </c>
      <c r="C19" s="208" t="s">
        <v>59</v>
      </c>
      <c r="D19" s="99"/>
      <c r="E19" s="65"/>
      <c r="F19" s="65"/>
      <c r="G19" s="65"/>
      <c r="H19" s="65">
        <f t="shared" si="0"/>
        <v>0</v>
      </c>
    </row>
    <row r="20" spans="1:9" x14ac:dyDescent="0.3">
      <c r="A20" s="97">
        <v>2</v>
      </c>
      <c r="B20" s="97" t="s">
        <v>91</v>
      </c>
      <c r="C20" s="97"/>
      <c r="D20" s="97"/>
      <c r="E20" s="98"/>
      <c r="F20" s="98"/>
      <c r="G20" s="98"/>
      <c r="H20" s="98">
        <f>SUM(H21:H35)</f>
        <v>0</v>
      </c>
    </row>
    <row r="21" spans="1:9" x14ac:dyDescent="0.3">
      <c r="A21" s="100">
        <v>2.1</v>
      </c>
      <c r="B21" s="207" t="s">
        <v>126</v>
      </c>
      <c r="C21" s="208" t="s">
        <v>36</v>
      </c>
      <c r="D21" s="99"/>
      <c r="E21" s="65"/>
      <c r="F21" s="65"/>
      <c r="G21" s="65"/>
      <c r="H21" s="65">
        <f t="shared" ref="H21:H35" si="1">G21*D21</f>
        <v>0</v>
      </c>
    </row>
    <row r="22" spans="1:9" x14ac:dyDescent="0.3">
      <c r="A22" s="84">
        <v>2.2000000000000002</v>
      </c>
      <c r="B22" s="207" t="s">
        <v>127</v>
      </c>
      <c r="C22" s="208" t="s">
        <v>36</v>
      </c>
      <c r="D22" s="99"/>
      <c r="E22" s="65"/>
      <c r="F22" s="65"/>
      <c r="G22" s="65"/>
      <c r="H22" s="65">
        <f t="shared" si="1"/>
        <v>0</v>
      </c>
      <c r="I22" s="91"/>
    </row>
    <row r="23" spans="1:9" x14ac:dyDescent="0.3">
      <c r="A23" s="100">
        <v>2.2999999999999998</v>
      </c>
      <c r="B23" s="207" t="s">
        <v>128</v>
      </c>
      <c r="C23" s="208" t="s">
        <v>59</v>
      </c>
      <c r="D23" s="99"/>
      <c r="E23" s="65"/>
      <c r="F23" s="65"/>
      <c r="G23" s="65"/>
      <c r="H23" s="65">
        <f t="shared" si="1"/>
        <v>0</v>
      </c>
      <c r="I23" s="91"/>
    </row>
    <row r="24" spans="1:9" x14ac:dyDescent="0.3">
      <c r="A24" s="84">
        <v>2.4</v>
      </c>
      <c r="B24" s="207" t="s">
        <v>129</v>
      </c>
      <c r="C24" s="208" t="s">
        <v>36</v>
      </c>
      <c r="D24" s="99"/>
      <c r="E24" s="65"/>
      <c r="F24" s="65"/>
      <c r="G24" s="65"/>
      <c r="H24" s="65">
        <f t="shared" si="1"/>
        <v>0</v>
      </c>
      <c r="I24" s="91"/>
    </row>
    <row r="25" spans="1:9" x14ac:dyDescent="0.3">
      <c r="A25" s="100">
        <v>2.5</v>
      </c>
      <c r="B25" s="207" t="s">
        <v>130</v>
      </c>
      <c r="C25" s="208" t="s">
        <v>36</v>
      </c>
      <c r="D25" s="99"/>
      <c r="E25" s="65"/>
      <c r="F25" s="65"/>
      <c r="G25" s="65"/>
      <c r="H25" s="65">
        <f t="shared" si="1"/>
        <v>0</v>
      </c>
    </row>
    <row r="26" spans="1:9" x14ac:dyDescent="0.3">
      <c r="A26" s="84">
        <v>2.6</v>
      </c>
      <c r="B26" s="207" t="s">
        <v>131</v>
      </c>
      <c r="C26" s="208" t="s">
        <v>59</v>
      </c>
      <c r="D26" s="99"/>
      <c r="E26" s="65"/>
      <c r="F26" s="65"/>
      <c r="G26" s="65"/>
      <c r="H26" s="65">
        <f t="shared" si="1"/>
        <v>0</v>
      </c>
    </row>
    <row r="27" spans="1:9" x14ac:dyDescent="0.3">
      <c r="A27" s="100">
        <v>2.7</v>
      </c>
      <c r="B27" s="207" t="s">
        <v>132</v>
      </c>
      <c r="C27" s="208" t="s">
        <v>36</v>
      </c>
      <c r="D27" s="99"/>
      <c r="E27" s="65"/>
      <c r="F27" s="65"/>
      <c r="G27" s="65"/>
      <c r="H27" s="65">
        <f t="shared" si="1"/>
        <v>0</v>
      </c>
    </row>
    <row r="28" spans="1:9" x14ac:dyDescent="0.3">
      <c r="A28" s="84">
        <v>2.8</v>
      </c>
      <c r="B28" s="207" t="s">
        <v>133</v>
      </c>
      <c r="C28" s="208" t="s">
        <v>36</v>
      </c>
      <c r="D28" s="99"/>
      <c r="E28" s="65"/>
      <c r="F28" s="65"/>
      <c r="G28" s="65"/>
      <c r="H28" s="65">
        <f t="shared" si="1"/>
        <v>0</v>
      </c>
    </row>
    <row r="29" spans="1:9" x14ac:dyDescent="0.3">
      <c r="A29" s="100">
        <v>2.9</v>
      </c>
      <c r="B29" s="207" t="s">
        <v>134</v>
      </c>
      <c r="C29" s="208" t="s">
        <v>59</v>
      </c>
      <c r="D29" s="99"/>
      <c r="E29" s="65"/>
      <c r="F29" s="65"/>
      <c r="G29" s="65"/>
      <c r="H29" s="65">
        <f t="shared" si="1"/>
        <v>0</v>
      </c>
    </row>
    <row r="30" spans="1:9" x14ac:dyDescent="0.3">
      <c r="A30" s="85">
        <v>2.1</v>
      </c>
      <c r="B30" s="207" t="s">
        <v>135</v>
      </c>
      <c r="C30" s="208" t="s">
        <v>36</v>
      </c>
      <c r="D30" s="99"/>
      <c r="E30" s="65"/>
      <c r="F30" s="65"/>
      <c r="G30" s="65"/>
      <c r="H30" s="65">
        <f t="shared" si="1"/>
        <v>0</v>
      </c>
    </row>
    <row r="31" spans="1:9" x14ac:dyDescent="0.3">
      <c r="A31" s="85">
        <v>2.11</v>
      </c>
      <c r="B31" s="207" t="s">
        <v>136</v>
      </c>
      <c r="C31" s="208" t="s">
        <v>36</v>
      </c>
      <c r="D31" s="99"/>
      <c r="E31" s="65"/>
      <c r="F31" s="65"/>
      <c r="G31" s="65"/>
      <c r="H31" s="65">
        <f t="shared" si="1"/>
        <v>0</v>
      </c>
    </row>
    <row r="32" spans="1:9" x14ac:dyDescent="0.3">
      <c r="A32" s="85">
        <v>2.12</v>
      </c>
      <c r="B32" s="207" t="s">
        <v>137</v>
      </c>
      <c r="C32" s="208" t="s">
        <v>36</v>
      </c>
      <c r="D32" s="99"/>
      <c r="E32" s="65"/>
      <c r="F32" s="65"/>
      <c r="G32" s="65"/>
      <c r="H32" s="65">
        <f t="shared" si="1"/>
        <v>0</v>
      </c>
    </row>
    <row r="33" spans="1:10" x14ac:dyDescent="0.3">
      <c r="A33" s="85">
        <v>2.13</v>
      </c>
      <c r="B33" s="207" t="s">
        <v>138</v>
      </c>
      <c r="C33" s="208" t="s">
        <v>36</v>
      </c>
      <c r="D33" s="99"/>
      <c r="E33" s="65"/>
      <c r="F33" s="65"/>
      <c r="G33" s="65"/>
      <c r="H33" s="65">
        <f t="shared" si="1"/>
        <v>0</v>
      </c>
    </row>
    <row r="34" spans="1:10" x14ac:dyDescent="0.3">
      <c r="A34" s="85">
        <v>2.14</v>
      </c>
      <c r="B34" s="207" t="s">
        <v>121</v>
      </c>
      <c r="C34" s="208" t="s">
        <v>36</v>
      </c>
      <c r="D34" s="99"/>
      <c r="E34" s="65"/>
      <c r="F34" s="65"/>
      <c r="G34" s="65"/>
      <c r="H34" s="65">
        <f t="shared" si="1"/>
        <v>0</v>
      </c>
    </row>
    <row r="35" spans="1:10" x14ac:dyDescent="0.3">
      <c r="A35" s="85">
        <v>2.15</v>
      </c>
      <c r="B35" s="207" t="s">
        <v>139</v>
      </c>
      <c r="C35" s="208" t="s">
        <v>36</v>
      </c>
      <c r="D35" s="99"/>
      <c r="E35" s="65"/>
      <c r="F35" s="65"/>
      <c r="G35" s="65"/>
      <c r="H35" s="65">
        <f t="shared" si="1"/>
        <v>0</v>
      </c>
    </row>
    <row r="36" spans="1:10" x14ac:dyDescent="0.3">
      <c r="A36" s="97">
        <v>3</v>
      </c>
      <c r="B36" s="97" t="s">
        <v>140</v>
      </c>
      <c r="C36" s="97"/>
      <c r="D36" s="97"/>
      <c r="E36" s="98"/>
      <c r="F36" s="98"/>
      <c r="G36" s="98"/>
      <c r="H36" s="98">
        <f>SUM(H37:H43)</f>
        <v>0</v>
      </c>
    </row>
    <row r="37" spans="1:10" x14ac:dyDescent="0.3">
      <c r="A37" s="100">
        <v>3.1</v>
      </c>
      <c r="B37" s="207" t="s">
        <v>141</v>
      </c>
      <c r="C37" s="208" t="s">
        <v>59</v>
      </c>
      <c r="D37" s="99"/>
      <c r="E37" s="65"/>
      <c r="F37" s="65"/>
      <c r="G37" s="65"/>
      <c r="H37" s="65">
        <f t="shared" ref="H37:H43" si="2">G37*D37</f>
        <v>0</v>
      </c>
    </row>
    <row r="38" spans="1:10" x14ac:dyDescent="0.3">
      <c r="A38" s="100">
        <v>3.2</v>
      </c>
      <c r="B38" s="207" t="s">
        <v>142</v>
      </c>
      <c r="C38" s="208" t="s">
        <v>59</v>
      </c>
      <c r="D38" s="99"/>
      <c r="E38" s="65"/>
      <c r="F38" s="65"/>
      <c r="G38" s="65"/>
      <c r="H38" s="65">
        <f t="shared" si="2"/>
        <v>0</v>
      </c>
      <c r="J38" s="92"/>
    </row>
    <row r="39" spans="1:10" x14ac:dyDescent="0.3">
      <c r="A39" s="100">
        <v>3.3</v>
      </c>
      <c r="B39" s="207" t="s">
        <v>143</v>
      </c>
      <c r="C39" s="208" t="s">
        <v>59</v>
      </c>
      <c r="D39" s="99"/>
      <c r="E39" s="65"/>
      <c r="F39" s="65"/>
      <c r="G39" s="65"/>
      <c r="H39" s="65">
        <f t="shared" si="2"/>
        <v>0</v>
      </c>
    </row>
    <row r="40" spans="1:10" x14ac:dyDescent="0.3">
      <c r="A40" s="100">
        <v>3.4</v>
      </c>
      <c r="B40" s="207" t="s">
        <v>144</v>
      </c>
      <c r="C40" s="208" t="s">
        <v>59</v>
      </c>
      <c r="D40" s="99"/>
      <c r="E40" s="65"/>
      <c r="F40" s="65"/>
      <c r="G40" s="65"/>
      <c r="H40" s="65">
        <f t="shared" si="2"/>
        <v>0</v>
      </c>
      <c r="I40" s="91"/>
    </row>
    <row r="41" spans="1:10" x14ac:dyDescent="0.3">
      <c r="A41" s="100">
        <v>3.5</v>
      </c>
      <c r="B41" s="207" t="s">
        <v>145</v>
      </c>
      <c r="C41" s="208" t="s">
        <v>59</v>
      </c>
      <c r="D41" s="99"/>
      <c r="E41" s="65"/>
      <c r="F41" s="65"/>
      <c r="G41" s="65"/>
      <c r="H41" s="65">
        <f t="shared" si="2"/>
        <v>0</v>
      </c>
      <c r="I41" s="91"/>
    </row>
    <row r="42" spans="1:10" x14ac:dyDescent="0.3">
      <c r="A42" s="100">
        <v>3.6</v>
      </c>
      <c r="B42" s="207" t="s">
        <v>146</v>
      </c>
      <c r="C42" s="208" t="s">
        <v>59</v>
      </c>
      <c r="D42" s="99"/>
      <c r="E42" s="65"/>
      <c r="F42" s="65"/>
      <c r="G42" s="65"/>
      <c r="H42" s="65">
        <f t="shared" si="2"/>
        <v>0</v>
      </c>
    </row>
    <row r="43" spans="1:10" x14ac:dyDescent="0.3">
      <c r="A43" s="100">
        <v>3.7</v>
      </c>
      <c r="B43" s="209" t="s">
        <v>147</v>
      </c>
      <c r="C43" s="208" t="s">
        <v>59</v>
      </c>
      <c r="D43" s="99"/>
      <c r="E43" s="65"/>
      <c r="F43" s="65"/>
      <c r="G43" s="65"/>
      <c r="H43" s="65">
        <f t="shared" si="2"/>
        <v>0</v>
      </c>
    </row>
    <row r="44" spans="1:10" x14ac:dyDescent="0.3">
      <c r="A44" s="97">
        <v>4</v>
      </c>
      <c r="B44" s="97" t="s">
        <v>218</v>
      </c>
      <c r="C44" s="97"/>
      <c r="D44" s="97"/>
      <c r="E44" s="98"/>
      <c r="F44" s="98"/>
      <c r="G44" s="98"/>
      <c r="H44" s="98">
        <f>SUM(H45:H50)</f>
        <v>0</v>
      </c>
    </row>
    <row r="45" spans="1:10" x14ac:dyDescent="0.3">
      <c r="A45" s="208">
        <v>4.0999999999999996</v>
      </c>
      <c r="B45" s="207" t="s">
        <v>148</v>
      </c>
      <c r="C45" s="208" t="s">
        <v>59</v>
      </c>
      <c r="D45" s="99"/>
      <c r="E45" s="65"/>
      <c r="F45" s="65"/>
      <c r="G45" s="65"/>
      <c r="H45" s="65">
        <f t="shared" ref="H45:H50" si="3">G45*D45</f>
        <v>0</v>
      </c>
    </row>
    <row r="46" spans="1:10" x14ac:dyDescent="0.3">
      <c r="A46" s="208">
        <v>4.2</v>
      </c>
      <c r="B46" s="207" t="s">
        <v>149</v>
      </c>
      <c r="C46" s="208" t="s">
        <v>59</v>
      </c>
      <c r="D46" s="99"/>
      <c r="E46" s="65"/>
      <c r="F46" s="65"/>
      <c r="G46" s="65"/>
      <c r="H46" s="65">
        <f t="shared" si="3"/>
        <v>0</v>
      </c>
    </row>
    <row r="47" spans="1:10" x14ac:dyDescent="0.3">
      <c r="A47" s="208">
        <v>4.3</v>
      </c>
      <c r="B47" s="207" t="s">
        <v>150</v>
      </c>
      <c r="C47" s="208" t="s">
        <v>59</v>
      </c>
      <c r="D47" s="99"/>
      <c r="E47" s="65"/>
      <c r="F47" s="65"/>
      <c r="G47" s="65"/>
      <c r="H47" s="65">
        <f t="shared" si="3"/>
        <v>0</v>
      </c>
    </row>
    <row r="48" spans="1:10" x14ac:dyDescent="0.3">
      <c r="A48" s="208">
        <v>4.4000000000000004</v>
      </c>
      <c r="B48" s="207" t="s">
        <v>151</v>
      </c>
      <c r="C48" s="208" t="s">
        <v>59</v>
      </c>
      <c r="D48" s="99"/>
      <c r="E48" s="65"/>
      <c r="F48" s="65"/>
      <c r="G48" s="65"/>
      <c r="H48" s="65">
        <f t="shared" si="3"/>
        <v>0</v>
      </c>
    </row>
    <row r="49" spans="1:10" x14ac:dyDescent="0.3">
      <c r="A49" s="208">
        <v>4.5</v>
      </c>
      <c r="B49" s="207" t="s">
        <v>152</v>
      </c>
      <c r="C49" s="208" t="s">
        <v>59</v>
      </c>
      <c r="D49" s="99"/>
      <c r="E49" s="65"/>
      <c r="F49" s="65"/>
      <c r="G49" s="65"/>
      <c r="H49" s="65">
        <f t="shared" si="3"/>
        <v>0</v>
      </c>
    </row>
    <row r="50" spans="1:10" x14ac:dyDescent="0.3">
      <c r="A50" s="208">
        <v>4.5999999999999996</v>
      </c>
      <c r="B50" s="207" t="s">
        <v>153</v>
      </c>
      <c r="C50" s="208" t="s">
        <v>59</v>
      </c>
      <c r="D50" s="99"/>
      <c r="E50" s="65"/>
      <c r="F50" s="65"/>
      <c r="G50" s="65"/>
      <c r="H50" s="65">
        <f t="shared" si="3"/>
        <v>0</v>
      </c>
    </row>
    <row r="51" spans="1:10" x14ac:dyDescent="0.3">
      <c r="A51" s="97">
        <v>5</v>
      </c>
      <c r="B51" s="97" t="s">
        <v>219</v>
      </c>
      <c r="C51" s="97"/>
      <c r="D51" s="97"/>
      <c r="E51" s="98"/>
      <c r="F51" s="98"/>
      <c r="G51" s="98"/>
      <c r="H51" s="98">
        <f>H52</f>
        <v>0</v>
      </c>
    </row>
    <row r="52" spans="1:10" x14ac:dyDescent="0.3">
      <c r="A52" s="208">
        <v>5.0999999999999996</v>
      </c>
      <c r="B52" s="207" t="s">
        <v>164</v>
      </c>
      <c r="C52" s="210" t="s">
        <v>156</v>
      </c>
      <c r="D52" s="208"/>
      <c r="E52" s="116"/>
      <c r="F52" s="65"/>
      <c r="G52" s="116"/>
      <c r="H52" s="65">
        <f>$G$52*(H13+H20+H36+H44)</f>
        <v>0</v>
      </c>
    </row>
    <row r="53" spans="1:10" x14ac:dyDescent="0.3">
      <c r="A53" s="97">
        <v>6</v>
      </c>
      <c r="B53" s="97" t="s">
        <v>158</v>
      </c>
      <c r="C53" s="97"/>
      <c r="D53" s="97"/>
      <c r="E53" s="98"/>
      <c r="F53" s="98"/>
      <c r="G53" s="98"/>
      <c r="H53" s="98">
        <f>SUM(H54:H56)</f>
        <v>0</v>
      </c>
    </row>
    <row r="54" spans="1:10" x14ac:dyDescent="0.3">
      <c r="A54" s="208">
        <v>6.1</v>
      </c>
      <c r="B54" s="207" t="s">
        <v>92</v>
      </c>
      <c r="C54" s="208" t="s">
        <v>35</v>
      </c>
      <c r="D54" s="99"/>
      <c r="E54" s="65"/>
      <c r="F54" s="65"/>
      <c r="G54" s="65"/>
      <c r="H54" s="65">
        <f t="shared" ref="H54:H56" si="4">G54*D54</f>
        <v>0</v>
      </c>
    </row>
    <row r="55" spans="1:10" x14ac:dyDescent="0.3">
      <c r="A55" s="208">
        <v>6.2</v>
      </c>
      <c r="B55" s="207" t="s">
        <v>154</v>
      </c>
      <c r="C55" s="208" t="s">
        <v>35</v>
      </c>
      <c r="D55" s="99"/>
      <c r="E55" s="65"/>
      <c r="F55" s="65"/>
      <c r="G55" s="65"/>
      <c r="H55" s="65">
        <f t="shared" si="4"/>
        <v>0</v>
      </c>
      <c r="J55" s="92"/>
    </row>
    <row r="56" spans="1:10" x14ac:dyDescent="0.3">
      <c r="A56" s="208">
        <v>6.3</v>
      </c>
      <c r="B56" s="207" t="s">
        <v>155</v>
      </c>
      <c r="C56" s="208" t="s">
        <v>59</v>
      </c>
      <c r="D56" s="99"/>
      <c r="E56" s="65"/>
      <c r="F56" s="65"/>
      <c r="G56" s="65"/>
      <c r="H56" s="65">
        <f t="shared" si="4"/>
        <v>0</v>
      </c>
    </row>
    <row r="57" spans="1:10" x14ac:dyDescent="0.3">
      <c r="A57" s="97">
        <v>7</v>
      </c>
      <c r="B57" s="97" t="s">
        <v>159</v>
      </c>
      <c r="C57" s="97"/>
      <c r="D57" s="97"/>
      <c r="E57" s="98"/>
      <c r="F57" s="98"/>
      <c r="G57" s="98"/>
      <c r="H57" s="98">
        <f>H13+H20+H36+H51+H44+H53</f>
        <v>0</v>
      </c>
    </row>
    <row r="58" spans="1:10" ht="15" thickBot="1" x14ac:dyDescent="0.35">
      <c r="A58"/>
      <c r="B58"/>
      <c r="C58" s="206"/>
      <c r="D58" s="206"/>
    </row>
    <row r="59" spans="1:10" ht="15" thickBot="1" x14ac:dyDescent="0.35">
      <c r="A59" s="101">
        <v>8</v>
      </c>
      <c r="B59" s="87" t="s">
        <v>64</v>
      </c>
      <c r="C59" s="235" t="s">
        <v>65</v>
      </c>
      <c r="D59" s="236"/>
      <c r="E59" s="236"/>
      <c r="F59" s="236"/>
      <c r="G59" s="236"/>
      <c r="H59" s="237"/>
    </row>
    <row r="60" spans="1:10" ht="43.2" x14ac:dyDescent="0.3">
      <c r="A60" s="101"/>
      <c r="B60" s="211" t="s">
        <v>93</v>
      </c>
      <c r="C60" s="212"/>
      <c r="D60" s="212"/>
      <c r="E60" s="112"/>
      <c r="F60" s="112"/>
      <c r="G60" s="113"/>
      <c r="H60" s="112"/>
    </row>
    <row r="61" spans="1:10" ht="15" thickBot="1" x14ac:dyDescent="0.35">
      <c r="A61" s="101">
        <v>9</v>
      </c>
      <c r="B61" s="87" t="s">
        <v>251</v>
      </c>
      <c r="C61" s="212"/>
      <c r="D61" s="212"/>
      <c r="E61" s="112"/>
      <c r="F61" s="112"/>
      <c r="G61" s="113"/>
      <c r="H61" s="112"/>
    </row>
    <row r="62" spans="1:10" ht="87" thickBot="1" x14ac:dyDescent="0.35">
      <c r="A62" s="212"/>
      <c r="B62" s="2" t="s">
        <v>100</v>
      </c>
      <c r="C62" s="238" t="s">
        <v>66</v>
      </c>
      <c r="D62" s="239"/>
      <c r="E62" s="239"/>
      <c r="F62" s="239"/>
      <c r="G62" s="239"/>
      <c r="H62" s="240"/>
    </row>
    <row r="63" spans="1:10" ht="14.4" customHeight="1" x14ac:dyDescent="0.3">
      <c r="A63"/>
      <c r="B63" s="105"/>
      <c r="C63" s="94"/>
      <c r="D63" s="94"/>
      <c r="E63" s="114"/>
      <c r="F63" s="114"/>
      <c r="G63" s="114"/>
      <c r="H63" s="114"/>
    </row>
    <row r="64" spans="1:10" ht="14.4" customHeight="1" x14ac:dyDescent="0.3">
      <c r="A64" s="106" t="s">
        <v>50</v>
      </c>
      <c r="B64" s="234" t="s">
        <v>111</v>
      </c>
      <c r="C64" s="234"/>
      <c r="D64" s="234"/>
      <c r="E64" s="234"/>
      <c r="F64" s="234"/>
      <c r="G64" s="234"/>
      <c r="H64" s="234"/>
    </row>
    <row r="65" spans="1:8" ht="34.200000000000003" customHeight="1" x14ac:dyDescent="0.3">
      <c r="A65" s="106" t="s">
        <v>51</v>
      </c>
      <c r="B65" s="234" t="s">
        <v>102</v>
      </c>
      <c r="C65" s="234"/>
      <c r="D65" s="234"/>
      <c r="E65" s="234"/>
      <c r="F65" s="234"/>
      <c r="G65" s="234"/>
      <c r="H65" s="234"/>
    </row>
    <row r="66" spans="1:8" x14ac:dyDescent="0.3">
      <c r="A66" s="106" t="s">
        <v>160</v>
      </c>
      <c r="B66" s="233" t="s">
        <v>161</v>
      </c>
      <c r="C66" s="233"/>
      <c r="D66" s="233"/>
      <c r="E66" s="233"/>
      <c r="F66" s="233"/>
      <c r="G66" s="233"/>
      <c r="H66" s="233"/>
    </row>
    <row r="67" spans="1:8" x14ac:dyDescent="0.3">
      <c r="A67" s="106" t="s">
        <v>163</v>
      </c>
      <c r="B67" t="s">
        <v>242</v>
      </c>
      <c r="C67"/>
      <c r="D67"/>
    </row>
    <row r="68" spans="1:8" x14ac:dyDescent="0.3">
      <c r="A68"/>
      <c r="B68"/>
      <c r="C68"/>
      <c r="D68"/>
    </row>
    <row r="69" spans="1:8" x14ac:dyDescent="0.3">
      <c r="A69" s="87" t="s">
        <v>67</v>
      </c>
      <c r="B69"/>
      <c r="C69"/>
      <c r="D69"/>
    </row>
    <row r="70" spans="1:8" x14ac:dyDescent="0.3">
      <c r="A70"/>
      <c r="B70"/>
      <c r="C70"/>
      <c r="D70"/>
    </row>
    <row r="71" spans="1:8" x14ac:dyDescent="0.3">
      <c r="A71" t="s">
        <v>68</v>
      </c>
      <c r="B71"/>
      <c r="C71"/>
      <c r="D71"/>
    </row>
    <row r="72" spans="1:8" x14ac:dyDescent="0.3">
      <c r="A72"/>
      <c r="B72"/>
      <c r="C72"/>
      <c r="D72"/>
    </row>
    <row r="73" spans="1:8" x14ac:dyDescent="0.3">
      <c r="A73" t="s">
        <v>69</v>
      </c>
      <c r="B73"/>
      <c r="C73"/>
      <c r="D73"/>
    </row>
    <row r="74" spans="1:8" x14ac:dyDescent="0.3">
      <c r="A74"/>
      <c r="B74"/>
      <c r="C74"/>
      <c r="D74"/>
    </row>
    <row r="75" spans="1:8" x14ac:dyDescent="0.3">
      <c r="A75"/>
      <c r="B75"/>
      <c r="C75"/>
      <c r="D75"/>
    </row>
    <row r="76" spans="1:8" x14ac:dyDescent="0.3">
      <c r="A76" s="87" t="s">
        <v>70</v>
      </c>
      <c r="B76"/>
      <c r="C76" s="87" t="s">
        <v>70</v>
      </c>
      <c r="D76"/>
    </row>
    <row r="77" spans="1:8" x14ac:dyDescent="0.3">
      <c r="A77"/>
      <c r="B77"/>
      <c r="C77"/>
      <c r="D77"/>
    </row>
    <row r="78" spans="1:8" x14ac:dyDescent="0.3">
      <c r="A78" t="s">
        <v>68</v>
      </c>
      <c r="B78"/>
      <c r="C78" t="s">
        <v>68</v>
      </c>
      <c r="D78"/>
    </row>
    <row r="79" spans="1:8" x14ac:dyDescent="0.3">
      <c r="A79"/>
      <c r="B79"/>
      <c r="C79"/>
      <c r="D79"/>
    </row>
    <row r="80" spans="1:8" x14ac:dyDescent="0.3">
      <c r="A80"/>
      <c r="B80"/>
      <c r="C80"/>
      <c r="D80"/>
    </row>
    <row r="81" spans="1:4" x14ac:dyDescent="0.3">
      <c r="A81" t="s">
        <v>69</v>
      </c>
      <c r="B81"/>
      <c r="C81" t="s">
        <v>69</v>
      </c>
      <c r="D81"/>
    </row>
  </sheetData>
  <mergeCells count="5">
    <mergeCell ref="B66:H66"/>
    <mergeCell ref="B64:H64"/>
    <mergeCell ref="B65:H65"/>
    <mergeCell ref="C59:H59"/>
    <mergeCell ref="C62:H62"/>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V109"/>
  <sheetViews>
    <sheetView tabSelected="1" topLeftCell="A67" zoomScaleNormal="100" workbookViewId="0">
      <selection activeCell="E84" sqref="E84"/>
    </sheetView>
  </sheetViews>
  <sheetFormatPr defaultColWidth="8.88671875" defaultRowHeight="14.4" x14ac:dyDescent="0.3"/>
  <cols>
    <col min="1" max="1" width="18.33203125" style="166" customWidth="1"/>
    <col min="2" max="2" width="86.5546875" style="86" customWidth="1"/>
    <col min="3" max="3" width="6" style="86" bestFit="1" customWidth="1"/>
    <col min="4" max="4" width="11.6640625" style="86" customWidth="1"/>
    <col min="5" max="5" width="11.6640625" style="109" customWidth="1"/>
    <col min="6" max="6" width="12.109375" style="109" customWidth="1"/>
    <col min="7" max="7" width="11.33203125" style="109" customWidth="1"/>
    <col min="8" max="8" width="10.88671875" style="109" customWidth="1"/>
    <col min="9" max="9" width="25.77734375" style="120" bestFit="1" customWidth="1"/>
    <col min="10" max="10" width="27.33203125" style="86" bestFit="1" customWidth="1"/>
    <col min="11" max="11" width="45.88671875" style="86" bestFit="1" customWidth="1"/>
    <col min="12" max="12" width="8.88671875" style="86"/>
    <col min="13" max="15" width="0" style="86" hidden="1" customWidth="1"/>
    <col min="16" max="16" width="8.88671875" style="119"/>
    <col min="17" max="17" width="21" style="86" bestFit="1" customWidth="1"/>
    <col min="18" max="18" width="11.6640625" style="109" bestFit="1" customWidth="1"/>
    <col min="19" max="16384" width="8.88671875" style="86"/>
  </cols>
  <sheetData>
    <row r="1" spans="1:18" x14ac:dyDescent="0.3">
      <c r="G1" s="119"/>
      <c r="H1" s="110" t="s">
        <v>96</v>
      </c>
    </row>
    <row r="2" spans="1:18" x14ac:dyDescent="0.3">
      <c r="A2" s="167" t="s">
        <v>14</v>
      </c>
      <c r="B2" s="88" t="str">
        <f>A_Centralizarelucrari!D5</f>
        <v>Giurgiu</v>
      </c>
    </row>
    <row r="3" spans="1:18" x14ac:dyDescent="0.3">
      <c r="A3" s="167" t="s">
        <v>15</v>
      </c>
      <c r="B3" s="88" t="str">
        <f>A_Centralizarelucrari!D6</f>
        <v>Adunatii Copaceni</v>
      </c>
    </row>
    <row r="4" spans="1:18" x14ac:dyDescent="0.3">
      <c r="A4" s="167" t="s">
        <v>16</v>
      </c>
      <c r="B4" s="88" t="str">
        <f>A_Centralizarelucrari!D7</f>
        <v>MEGA_GR_2022_023</v>
      </c>
    </row>
    <row r="5" spans="1:18" x14ac:dyDescent="0.3">
      <c r="A5" s="167" t="s">
        <v>17</v>
      </c>
      <c r="B5" s="89">
        <f>A_Centralizarelucrari!D8</f>
        <v>44788</v>
      </c>
    </row>
    <row r="6" spans="1:18" ht="28.8" x14ac:dyDescent="0.3">
      <c r="A6" s="168" t="s">
        <v>18</v>
      </c>
      <c r="B6" s="89">
        <f>A_Centralizarelucrari!D9</f>
        <v>44803</v>
      </c>
    </row>
    <row r="8" spans="1:18" x14ac:dyDescent="0.3">
      <c r="A8" s="167" t="s">
        <v>49</v>
      </c>
      <c r="F8" s="189"/>
    </row>
    <row r="9" spans="1:18" ht="51.75" customHeight="1" x14ac:dyDescent="0.3">
      <c r="A9" s="169" t="s">
        <v>43</v>
      </c>
      <c r="B9" s="121" t="s">
        <v>32</v>
      </c>
      <c r="C9" s="122" t="s">
        <v>33</v>
      </c>
      <c r="D9" s="123" t="s">
        <v>34</v>
      </c>
      <c r="E9" s="124" t="s">
        <v>114</v>
      </c>
      <c r="F9" s="190" t="s">
        <v>56</v>
      </c>
      <c r="G9" s="124" t="s">
        <v>57</v>
      </c>
      <c r="H9" s="124" t="s">
        <v>52</v>
      </c>
    </row>
    <row r="10" spans="1:18" x14ac:dyDescent="0.3">
      <c r="A10" s="170"/>
      <c r="B10" s="126" t="s">
        <v>107</v>
      </c>
      <c r="C10" s="125"/>
      <c r="D10" s="125"/>
      <c r="E10" s="127"/>
      <c r="F10" s="191">
        <f>F11+F17+F16</f>
        <v>1781.6800000000003</v>
      </c>
      <c r="G10" s="128"/>
      <c r="H10" s="191">
        <f>H11+H17+H16</f>
        <v>0</v>
      </c>
    </row>
    <row r="11" spans="1:18" ht="16.5" customHeight="1" x14ac:dyDescent="0.3">
      <c r="A11" s="171" t="s">
        <v>246</v>
      </c>
      <c r="B11" s="160" t="s">
        <v>60</v>
      </c>
      <c r="C11" s="161" t="s">
        <v>35</v>
      </c>
      <c r="D11" s="157">
        <f>Centralizator!K9</f>
        <v>4</v>
      </c>
      <c r="E11" s="158"/>
      <c r="F11" s="159">
        <f>SUM(F12:F15)</f>
        <v>1306.68</v>
      </c>
      <c r="G11" s="159"/>
      <c r="H11" s="159">
        <f>SUM(H12:H15)</f>
        <v>0</v>
      </c>
    </row>
    <row r="12" spans="1:18" x14ac:dyDescent="0.3">
      <c r="A12" s="172" t="s">
        <v>246</v>
      </c>
      <c r="B12" s="117" t="s">
        <v>58</v>
      </c>
      <c r="C12" s="129" t="s">
        <v>35</v>
      </c>
      <c r="D12" s="130">
        <v>4</v>
      </c>
      <c r="E12" s="131">
        <v>326.67</v>
      </c>
      <c r="F12" s="134">
        <f>E12*D12</f>
        <v>1306.68</v>
      </c>
      <c r="G12" s="132"/>
      <c r="H12" s="132">
        <f t="shared" ref="H12:H17" si="0">G12*D12</f>
        <v>0</v>
      </c>
    </row>
    <row r="13" spans="1:18" x14ac:dyDescent="0.3">
      <c r="A13" s="172" t="s">
        <v>247</v>
      </c>
      <c r="B13" s="117" t="s">
        <v>82</v>
      </c>
      <c r="C13" s="129" t="s">
        <v>35</v>
      </c>
      <c r="D13" s="130">
        <v>0</v>
      </c>
      <c r="E13" s="131">
        <v>326.67</v>
      </c>
      <c r="F13" s="134">
        <f t="shared" ref="F13:F15" si="1">E13*D13</f>
        <v>0</v>
      </c>
      <c r="G13" s="132"/>
      <c r="H13" s="132">
        <f t="shared" si="0"/>
        <v>0</v>
      </c>
    </row>
    <row r="14" spans="1:18" x14ac:dyDescent="0.3">
      <c r="A14" s="172" t="s">
        <v>248</v>
      </c>
      <c r="B14" s="117" t="s">
        <v>85</v>
      </c>
      <c r="C14" s="129" t="s">
        <v>35</v>
      </c>
      <c r="D14" s="130">
        <v>0</v>
      </c>
      <c r="E14" s="131">
        <v>326.67</v>
      </c>
      <c r="F14" s="134">
        <f t="shared" si="1"/>
        <v>0</v>
      </c>
      <c r="G14" s="132"/>
      <c r="H14" s="132">
        <f t="shared" si="0"/>
        <v>0</v>
      </c>
    </row>
    <row r="15" spans="1:18" x14ac:dyDescent="0.3">
      <c r="A15" s="172" t="s">
        <v>249</v>
      </c>
      <c r="B15" s="117" t="s">
        <v>81</v>
      </c>
      <c r="C15" s="129" t="s">
        <v>35</v>
      </c>
      <c r="D15" s="130">
        <v>0</v>
      </c>
      <c r="E15" s="131">
        <v>326.67</v>
      </c>
      <c r="F15" s="134">
        <f t="shared" si="1"/>
        <v>0</v>
      </c>
      <c r="G15" s="132"/>
      <c r="H15" s="132">
        <f t="shared" si="0"/>
        <v>0</v>
      </c>
    </row>
    <row r="16" spans="1:18" customFormat="1" x14ac:dyDescent="0.3">
      <c r="A16" s="171" t="s">
        <v>247</v>
      </c>
      <c r="B16" s="155" t="s">
        <v>252</v>
      </c>
      <c r="C16" s="161" t="s">
        <v>35</v>
      </c>
      <c r="D16" s="157">
        <f>D11</f>
        <v>4</v>
      </c>
      <c r="E16" s="163">
        <v>61.6</v>
      </c>
      <c r="F16" s="159">
        <f>E16*D16</f>
        <v>246.4</v>
      </c>
      <c r="G16" s="164"/>
      <c r="H16" s="159">
        <f t="shared" si="0"/>
        <v>0</v>
      </c>
      <c r="I16" s="120"/>
      <c r="P16" s="119"/>
      <c r="R16" s="109"/>
    </row>
    <row r="17" spans="1:18" ht="28.8" x14ac:dyDescent="0.3">
      <c r="A17" s="171">
        <v>2</v>
      </c>
      <c r="B17" s="162" t="s">
        <v>166</v>
      </c>
      <c r="C17" s="161" t="s">
        <v>35</v>
      </c>
      <c r="D17" s="157">
        <v>6</v>
      </c>
      <c r="E17" s="163">
        <v>38.1</v>
      </c>
      <c r="F17" s="159">
        <f>E17*D17</f>
        <v>228.60000000000002</v>
      </c>
      <c r="G17" s="164"/>
      <c r="H17" s="159">
        <f t="shared" si="0"/>
        <v>0</v>
      </c>
    </row>
    <row r="18" spans="1:18" s="87" customFormat="1" x14ac:dyDescent="0.3">
      <c r="A18" s="192"/>
      <c r="B18" s="126" t="s">
        <v>108</v>
      </c>
      <c r="C18" s="193"/>
      <c r="D18" s="194"/>
      <c r="E18" s="195"/>
      <c r="F18" s="191">
        <f>F19+F32+F34+F39+F43+F47+F61</f>
        <v>8683.662799447502</v>
      </c>
      <c r="G18" s="191"/>
      <c r="H18" s="191">
        <f>H19+H32+H34+H39+H43+H47+H61</f>
        <v>-1601.8095238095236</v>
      </c>
      <c r="I18" s="196"/>
      <c r="P18" s="119"/>
      <c r="R18" s="119"/>
    </row>
    <row r="19" spans="1:18" s="87" customFormat="1" x14ac:dyDescent="0.3">
      <c r="A19" s="174">
        <v>3</v>
      </c>
      <c r="B19" s="155" t="s">
        <v>208</v>
      </c>
      <c r="C19" s="156" t="s">
        <v>35</v>
      </c>
      <c r="D19" s="157">
        <f>SUM(D20:D31)</f>
        <v>4</v>
      </c>
      <c r="E19" s="158"/>
      <c r="F19" s="159">
        <f>SUM(F20:F31)</f>
        <v>47.48571428571428</v>
      </c>
      <c r="G19" s="159"/>
      <c r="H19" s="159">
        <f>SUM(H20:H31)</f>
        <v>0</v>
      </c>
      <c r="I19" s="133"/>
      <c r="P19" s="119"/>
      <c r="R19" s="119"/>
    </row>
    <row r="20" spans="1:18" x14ac:dyDescent="0.3">
      <c r="A20" s="172">
        <v>3.1</v>
      </c>
      <c r="B20" s="117" t="s">
        <v>210</v>
      </c>
      <c r="C20" s="129" t="s">
        <v>35</v>
      </c>
      <c r="D20" s="130">
        <v>0</v>
      </c>
      <c r="E20" s="131">
        <v>0</v>
      </c>
      <c r="F20" s="134">
        <f t="shared" ref="F20" si="2">E20*D20</f>
        <v>0</v>
      </c>
      <c r="G20" s="132">
        <v>0</v>
      </c>
      <c r="H20" s="132">
        <f t="shared" ref="H20:H22" si="3">G20*D20</f>
        <v>0</v>
      </c>
    </row>
    <row r="21" spans="1:18" x14ac:dyDescent="0.3">
      <c r="A21" s="172">
        <v>3.2</v>
      </c>
      <c r="B21" s="117" t="s">
        <v>115</v>
      </c>
      <c r="C21" s="129" t="s">
        <v>35</v>
      </c>
      <c r="D21" s="130">
        <v>0</v>
      </c>
      <c r="E21" s="131">
        <v>6.3142857142857141</v>
      </c>
      <c r="F21" s="134">
        <f>E21*D21</f>
        <v>0</v>
      </c>
      <c r="G21" s="132"/>
      <c r="H21" s="132">
        <f t="shared" ref="H21" si="4">G21*D21</f>
        <v>0</v>
      </c>
    </row>
    <row r="22" spans="1:18" x14ac:dyDescent="0.3">
      <c r="A22" s="172">
        <v>3.3</v>
      </c>
      <c r="B22" s="117" t="s">
        <v>165</v>
      </c>
      <c r="C22" s="129" t="s">
        <v>35</v>
      </c>
      <c r="D22" s="130">
        <v>3</v>
      </c>
      <c r="E22" s="131">
        <v>0</v>
      </c>
      <c r="F22" s="134">
        <f t="shared" ref="F22:F31" si="5">E22*D22</f>
        <v>0</v>
      </c>
      <c r="G22" s="132">
        <v>0</v>
      </c>
      <c r="H22" s="132">
        <f t="shared" si="3"/>
        <v>0</v>
      </c>
    </row>
    <row r="23" spans="1:18" x14ac:dyDescent="0.3">
      <c r="A23" s="172">
        <v>3.4</v>
      </c>
      <c r="B23" s="117" t="s">
        <v>73</v>
      </c>
      <c r="C23" s="129" t="s">
        <v>35</v>
      </c>
      <c r="D23" s="130">
        <v>0</v>
      </c>
      <c r="E23" s="131">
        <v>14.142857142857142</v>
      </c>
      <c r="F23" s="134">
        <f t="shared" si="5"/>
        <v>0</v>
      </c>
      <c r="G23" s="132"/>
      <c r="H23" s="132">
        <f>G23*D23</f>
        <v>0</v>
      </c>
    </row>
    <row r="24" spans="1:18" x14ac:dyDescent="0.3">
      <c r="A24" s="172">
        <v>3.5</v>
      </c>
      <c r="B24" s="117" t="s">
        <v>71</v>
      </c>
      <c r="C24" s="129" t="s">
        <v>35</v>
      </c>
      <c r="D24" s="130">
        <v>0</v>
      </c>
      <c r="E24" s="131">
        <v>17.676190476190474</v>
      </c>
      <c r="F24" s="134">
        <f t="shared" si="5"/>
        <v>0</v>
      </c>
      <c r="G24" s="132"/>
      <c r="H24" s="132">
        <f t="shared" ref="H24:H33" si="6">G24*D24</f>
        <v>0</v>
      </c>
    </row>
    <row r="25" spans="1:18" x14ac:dyDescent="0.3">
      <c r="A25" s="172">
        <v>3.6</v>
      </c>
      <c r="B25" s="117" t="s">
        <v>72</v>
      </c>
      <c r="C25" s="129" t="s">
        <v>35</v>
      </c>
      <c r="D25" s="130">
        <v>0</v>
      </c>
      <c r="E25" s="131">
        <v>16.866666666666667</v>
      </c>
      <c r="F25" s="134">
        <f t="shared" si="5"/>
        <v>0</v>
      </c>
      <c r="G25" s="132"/>
      <c r="H25" s="132">
        <f t="shared" si="6"/>
        <v>0</v>
      </c>
    </row>
    <row r="26" spans="1:18" x14ac:dyDescent="0.3">
      <c r="A26" s="172">
        <v>3.7</v>
      </c>
      <c r="B26" s="117" t="s">
        <v>74</v>
      </c>
      <c r="C26" s="129" t="s">
        <v>35</v>
      </c>
      <c r="D26" s="130">
        <v>1</v>
      </c>
      <c r="E26" s="131">
        <v>47.48571428571428</v>
      </c>
      <c r="F26" s="134">
        <f t="shared" si="5"/>
        <v>47.48571428571428</v>
      </c>
      <c r="G26" s="132"/>
      <c r="H26" s="132">
        <f t="shared" si="6"/>
        <v>0</v>
      </c>
    </row>
    <row r="27" spans="1:18" x14ac:dyDescent="0.3">
      <c r="A27" s="172">
        <v>3.8</v>
      </c>
      <c r="B27" s="117" t="s">
        <v>75</v>
      </c>
      <c r="C27" s="129" t="s">
        <v>35</v>
      </c>
      <c r="D27" s="130">
        <v>0</v>
      </c>
      <c r="E27" s="131">
        <v>54.942857142857136</v>
      </c>
      <c r="F27" s="134">
        <f t="shared" si="5"/>
        <v>0</v>
      </c>
      <c r="G27" s="132"/>
      <c r="H27" s="132">
        <f t="shared" si="6"/>
        <v>0</v>
      </c>
    </row>
    <row r="28" spans="1:18" x14ac:dyDescent="0.3">
      <c r="A28" s="172">
        <v>3.9</v>
      </c>
      <c r="B28" s="117" t="s">
        <v>76</v>
      </c>
      <c r="C28" s="129" t="s">
        <v>35</v>
      </c>
      <c r="D28" s="130">
        <v>0</v>
      </c>
      <c r="E28" s="131">
        <v>63.866666666666667</v>
      </c>
      <c r="F28" s="134">
        <f t="shared" si="5"/>
        <v>0</v>
      </c>
      <c r="G28" s="132"/>
      <c r="H28" s="132">
        <f t="shared" si="6"/>
        <v>0</v>
      </c>
    </row>
    <row r="29" spans="1:18" x14ac:dyDescent="0.3">
      <c r="A29" s="172">
        <v>3.1</v>
      </c>
      <c r="B29" s="117" t="s">
        <v>77</v>
      </c>
      <c r="C29" s="129" t="s">
        <v>35</v>
      </c>
      <c r="D29" s="130">
        <v>0</v>
      </c>
      <c r="E29" s="131">
        <v>65.276190476190479</v>
      </c>
      <c r="F29" s="134">
        <f t="shared" si="5"/>
        <v>0</v>
      </c>
      <c r="G29" s="132"/>
      <c r="H29" s="132">
        <f t="shared" si="6"/>
        <v>0</v>
      </c>
    </row>
    <row r="30" spans="1:18" x14ac:dyDescent="0.3">
      <c r="A30" s="172">
        <v>3.1</v>
      </c>
      <c r="B30" s="117" t="s">
        <v>78</v>
      </c>
      <c r="C30" s="129" t="s">
        <v>35</v>
      </c>
      <c r="D30" s="130">
        <v>0</v>
      </c>
      <c r="E30" s="131">
        <v>323.77142857142854</v>
      </c>
      <c r="F30" s="134">
        <f t="shared" si="5"/>
        <v>0</v>
      </c>
      <c r="G30" s="132"/>
      <c r="H30" s="132">
        <f t="shared" si="6"/>
        <v>0</v>
      </c>
    </row>
    <row r="31" spans="1:18" x14ac:dyDescent="0.3">
      <c r="A31" s="172">
        <v>3.12</v>
      </c>
      <c r="B31" s="117" t="s">
        <v>84</v>
      </c>
      <c r="C31" s="129" t="s">
        <v>35</v>
      </c>
      <c r="D31" s="130">
        <v>0</v>
      </c>
      <c r="E31" s="131">
        <v>170.26666666666665</v>
      </c>
      <c r="F31" s="134">
        <f t="shared" si="5"/>
        <v>0</v>
      </c>
      <c r="G31" s="132"/>
      <c r="H31" s="132">
        <f t="shared" ref="H31" si="7">G31*D31</f>
        <v>0</v>
      </c>
    </row>
    <row r="32" spans="1:18" x14ac:dyDescent="0.3">
      <c r="A32" s="174">
        <v>4</v>
      </c>
      <c r="B32" s="155" t="s">
        <v>209</v>
      </c>
      <c r="C32" s="156"/>
      <c r="D32" s="157"/>
      <c r="E32" s="158"/>
      <c r="F32" s="159">
        <f>F33</f>
        <v>0</v>
      </c>
      <c r="G32" s="159"/>
      <c r="H32" s="159">
        <f>H33</f>
        <v>0</v>
      </c>
    </row>
    <row r="33" spans="1:22" x14ac:dyDescent="0.3">
      <c r="A33" s="172">
        <v>4.0999999999999996</v>
      </c>
      <c r="B33" s="117" t="s">
        <v>97</v>
      </c>
      <c r="C33" s="129" t="s">
        <v>35</v>
      </c>
      <c r="D33" s="130">
        <v>0</v>
      </c>
      <c r="E33" s="131"/>
      <c r="F33" s="134">
        <f>D33*74.78</f>
        <v>0</v>
      </c>
      <c r="G33" s="132"/>
      <c r="H33" s="132">
        <f t="shared" si="6"/>
        <v>0</v>
      </c>
    </row>
    <row r="34" spans="1:22" x14ac:dyDescent="0.3">
      <c r="A34" s="174">
        <v>5</v>
      </c>
      <c r="B34" s="165" t="s">
        <v>168</v>
      </c>
      <c r="C34" s="161" t="s">
        <v>59</v>
      </c>
      <c r="D34" s="158">
        <f>A_Centralizarelucrari!A47+A_Centralizarelucrari!B47+A_Centralizarelucrari!C47</f>
        <v>28.4</v>
      </c>
      <c r="E34" s="158"/>
      <c r="F34" s="159">
        <f>SUM(F35:F38)</f>
        <v>6388.4920000000002</v>
      </c>
      <c r="G34" s="164"/>
      <c r="H34" s="159">
        <f>SUM(H35:H38)</f>
        <v>0</v>
      </c>
    </row>
    <row r="35" spans="1:22" x14ac:dyDescent="0.3">
      <c r="A35" s="172">
        <v>5.0999999999999996</v>
      </c>
      <c r="B35" s="135" t="s">
        <v>98</v>
      </c>
      <c r="C35" s="129" t="s">
        <v>59</v>
      </c>
      <c r="D35" s="131">
        <f>D19-D37</f>
        <v>4</v>
      </c>
      <c r="E35" s="131">
        <v>783.81</v>
      </c>
      <c r="F35" s="134">
        <f>E35*D35</f>
        <v>3135.24</v>
      </c>
      <c r="G35" s="132"/>
      <c r="H35" s="132">
        <f>G35*D35</f>
        <v>0</v>
      </c>
    </row>
    <row r="36" spans="1:22" x14ac:dyDescent="0.3">
      <c r="A36" s="172">
        <v>5.2</v>
      </c>
      <c r="B36" s="135" t="s">
        <v>116</v>
      </c>
      <c r="C36" s="129" t="s">
        <v>59</v>
      </c>
      <c r="D36" s="131">
        <f>D34-D35-D38-D37</f>
        <v>24.4</v>
      </c>
      <c r="E36" s="131">
        <v>133.33000000000001</v>
      </c>
      <c r="F36" s="134">
        <f t="shared" ref="F36:F38" si="8">E36*D36</f>
        <v>3253.252</v>
      </c>
      <c r="G36" s="132"/>
      <c r="H36" s="132">
        <f>G36*D36</f>
        <v>0</v>
      </c>
    </row>
    <row r="37" spans="1:22" x14ac:dyDescent="0.3">
      <c r="A37" s="172">
        <v>5.3</v>
      </c>
      <c r="B37" s="135" t="s">
        <v>99</v>
      </c>
      <c r="C37" s="129" t="s">
        <v>59</v>
      </c>
      <c r="D37" s="131">
        <v>0</v>
      </c>
      <c r="E37" s="131">
        <v>896.19047619047615</v>
      </c>
      <c r="F37" s="134">
        <f t="shared" si="8"/>
        <v>0</v>
      </c>
      <c r="G37" s="132"/>
      <c r="H37" s="132">
        <f>G37*D37</f>
        <v>0</v>
      </c>
    </row>
    <row r="38" spans="1:22" x14ac:dyDescent="0.3">
      <c r="A38" s="172">
        <v>5.4</v>
      </c>
      <c r="B38" s="135" t="s">
        <v>117</v>
      </c>
      <c r="C38" s="129" t="s">
        <v>59</v>
      </c>
      <c r="D38" s="131">
        <v>0</v>
      </c>
      <c r="E38" s="131">
        <v>137.14285714285714</v>
      </c>
      <c r="F38" s="134">
        <f t="shared" si="8"/>
        <v>0</v>
      </c>
      <c r="G38" s="132"/>
      <c r="H38" s="132">
        <f>G38*D38</f>
        <v>0</v>
      </c>
    </row>
    <row r="39" spans="1:22" x14ac:dyDescent="0.3">
      <c r="A39" s="174">
        <v>6</v>
      </c>
      <c r="B39" s="155" t="s">
        <v>61</v>
      </c>
      <c r="C39" s="156"/>
      <c r="D39" s="157"/>
      <c r="E39" s="158"/>
      <c r="F39" s="159">
        <f>SUM(F40:F42)</f>
        <v>702.42047619047639</v>
      </c>
      <c r="G39" s="159"/>
      <c r="H39" s="159">
        <f>SUM(H40:H42)</f>
        <v>-1601.8095238095236</v>
      </c>
    </row>
    <row r="40" spans="1:22" ht="28.8" x14ac:dyDescent="0.3">
      <c r="A40" s="172" t="s">
        <v>243</v>
      </c>
      <c r="B40" s="118" t="s">
        <v>80</v>
      </c>
      <c r="C40" s="129" t="s">
        <v>59</v>
      </c>
      <c r="D40" s="213">
        <f>-(D41+D42)</f>
        <v>-13.9</v>
      </c>
      <c r="E40" s="213">
        <v>115.23809523809523</v>
      </c>
      <c r="F40" s="214">
        <f>D40*E40</f>
        <v>-1601.8095238095236</v>
      </c>
      <c r="G40" s="215"/>
      <c r="H40" s="214">
        <f>F40</f>
        <v>-1601.8095238095236</v>
      </c>
    </row>
    <row r="41" spans="1:22" ht="28.8" x14ac:dyDescent="0.3">
      <c r="A41" s="172" t="s">
        <v>244</v>
      </c>
      <c r="B41" s="118" t="s">
        <v>118</v>
      </c>
      <c r="C41" s="129" t="s">
        <v>59</v>
      </c>
      <c r="D41" s="131">
        <v>9.9</v>
      </c>
      <c r="E41" s="131">
        <v>158.1</v>
      </c>
      <c r="F41" s="134">
        <f>E41*D41</f>
        <v>1565.19</v>
      </c>
      <c r="G41" s="132"/>
      <c r="H41" s="132">
        <f>G41*D41</f>
        <v>0</v>
      </c>
    </row>
    <row r="42" spans="1:22" x14ac:dyDescent="0.3">
      <c r="A42" s="172" t="s">
        <v>245</v>
      </c>
      <c r="B42" s="137" t="s">
        <v>103</v>
      </c>
      <c r="C42" s="129" t="s">
        <v>35</v>
      </c>
      <c r="D42" s="131">
        <v>4</v>
      </c>
      <c r="E42" s="131">
        <v>184.76</v>
      </c>
      <c r="F42" s="134">
        <f>E42*D42</f>
        <v>739.04</v>
      </c>
      <c r="G42" s="132"/>
      <c r="H42" s="132">
        <f t="shared" ref="H42:H46" si="9">G42*D42</f>
        <v>0</v>
      </c>
    </row>
    <row r="43" spans="1:22" x14ac:dyDescent="0.3">
      <c r="A43" s="174">
        <v>7</v>
      </c>
      <c r="B43" s="155" t="s">
        <v>167</v>
      </c>
      <c r="C43" s="156"/>
      <c r="D43" s="157"/>
      <c r="E43" s="158"/>
      <c r="F43" s="159">
        <f>SUM(F44:F46)</f>
        <v>0</v>
      </c>
      <c r="G43" s="159"/>
      <c r="H43" s="159">
        <f>SUM(H44:H46)</f>
        <v>0</v>
      </c>
    </row>
    <row r="44" spans="1:22" x14ac:dyDescent="0.3">
      <c r="A44" s="172">
        <v>7.1</v>
      </c>
      <c r="B44" s="137" t="s">
        <v>104</v>
      </c>
      <c r="C44" s="129" t="s">
        <v>59</v>
      </c>
      <c r="D44" s="131">
        <v>0</v>
      </c>
      <c r="E44" s="131">
        <v>38.1</v>
      </c>
      <c r="F44" s="134">
        <f t="shared" ref="F44:F46" si="10">E44*D44</f>
        <v>0</v>
      </c>
      <c r="G44" s="132"/>
      <c r="H44" s="132">
        <f t="shared" ref="H44" si="11">G44*D44</f>
        <v>0</v>
      </c>
    </row>
    <row r="45" spans="1:22" x14ac:dyDescent="0.3">
      <c r="A45" s="172">
        <v>7.2</v>
      </c>
      <c r="B45" s="137" t="s">
        <v>105</v>
      </c>
      <c r="C45" s="129" t="s">
        <v>59</v>
      </c>
      <c r="D45" s="131">
        <v>0</v>
      </c>
      <c r="E45" s="131">
        <v>48.57</v>
      </c>
      <c r="F45" s="134">
        <f t="shared" si="10"/>
        <v>0</v>
      </c>
      <c r="G45" s="132"/>
      <c r="H45" s="132">
        <f t="shared" si="9"/>
        <v>0</v>
      </c>
    </row>
    <row r="46" spans="1:22" x14ac:dyDescent="0.3">
      <c r="A46" s="172">
        <v>7.3</v>
      </c>
      <c r="B46" s="137" t="s">
        <v>106</v>
      </c>
      <c r="C46" s="129" t="s">
        <v>59</v>
      </c>
      <c r="D46" s="131">
        <v>0</v>
      </c>
      <c r="E46" s="131">
        <v>104.76</v>
      </c>
      <c r="F46" s="134">
        <f t="shared" si="10"/>
        <v>0</v>
      </c>
      <c r="G46" s="132"/>
      <c r="H46" s="132">
        <f t="shared" si="9"/>
        <v>0</v>
      </c>
    </row>
    <row r="47" spans="1:22" s="87" customFormat="1" x14ac:dyDescent="0.3">
      <c r="A47" s="174">
        <v>8</v>
      </c>
      <c r="B47" s="155" t="s">
        <v>169</v>
      </c>
      <c r="C47" s="156"/>
      <c r="D47" s="157"/>
      <c r="E47" s="158"/>
      <c r="F47" s="159">
        <f>F48+F54</f>
        <v>768.59523809523807</v>
      </c>
      <c r="G47" s="159"/>
      <c r="H47" s="159">
        <f>H48+H54</f>
        <v>0</v>
      </c>
      <c r="I47" s="120"/>
      <c r="P47" s="119"/>
      <c r="R47" s="119"/>
    </row>
    <row r="48" spans="1:22" x14ac:dyDescent="0.3">
      <c r="A48" s="173">
        <v>8.1</v>
      </c>
      <c r="B48" s="138" t="s">
        <v>46</v>
      </c>
      <c r="C48" s="139"/>
      <c r="D48" s="131"/>
      <c r="E48" s="131"/>
      <c r="F48" s="197">
        <f>SUM(F49:F53)</f>
        <v>360.97619047619048</v>
      </c>
      <c r="G48" s="198"/>
      <c r="H48" s="197">
        <f>SUM(H49:H53)</f>
        <v>0</v>
      </c>
      <c r="T48" s="92"/>
      <c r="V48" s="140"/>
    </row>
    <row r="49" spans="1:22" x14ac:dyDescent="0.3">
      <c r="A49" s="172" t="s">
        <v>170</v>
      </c>
      <c r="B49" s="118" t="s">
        <v>119</v>
      </c>
      <c r="C49" s="129" t="s">
        <v>36</v>
      </c>
      <c r="D49" s="141"/>
      <c r="E49" s="141">
        <v>24.76</v>
      </c>
      <c r="F49" s="134">
        <f>E49*D49</f>
        <v>0</v>
      </c>
      <c r="G49" s="132"/>
      <c r="H49" s="132">
        <f>G49*D49</f>
        <v>0</v>
      </c>
    </row>
    <row r="50" spans="1:22" x14ac:dyDescent="0.3">
      <c r="A50" s="172" t="s">
        <v>171</v>
      </c>
      <c r="B50" s="142" t="s">
        <v>44</v>
      </c>
      <c r="C50" s="129" t="s">
        <v>36</v>
      </c>
      <c r="D50" s="141"/>
      <c r="E50" s="141">
        <v>49.523809523809518</v>
      </c>
      <c r="F50" s="134">
        <f t="shared" ref="F50:F53" si="12">E50*D50</f>
        <v>0</v>
      </c>
      <c r="G50" s="132"/>
      <c r="H50" s="132">
        <f t="shared" ref="H50:H53" si="13">G50*D50</f>
        <v>0</v>
      </c>
      <c r="R50" s="119"/>
      <c r="T50" s="92"/>
      <c r="V50" s="140"/>
    </row>
    <row r="51" spans="1:22" x14ac:dyDescent="0.3">
      <c r="A51" s="172" t="s">
        <v>172</v>
      </c>
      <c r="B51" s="142" t="s">
        <v>112</v>
      </c>
      <c r="C51" s="129" t="s">
        <v>59</v>
      </c>
      <c r="D51" s="141">
        <v>13.5</v>
      </c>
      <c r="E51" s="141">
        <v>15</v>
      </c>
      <c r="F51" s="134">
        <f t="shared" si="12"/>
        <v>202.5</v>
      </c>
      <c r="G51" s="132"/>
      <c r="H51" s="132">
        <f>G51*D51</f>
        <v>0</v>
      </c>
      <c r="R51" s="119"/>
      <c r="T51" s="92"/>
    </row>
    <row r="52" spans="1:22" x14ac:dyDescent="0.3">
      <c r="A52" s="172" t="s">
        <v>173</v>
      </c>
      <c r="B52" s="142" t="s">
        <v>45</v>
      </c>
      <c r="C52" s="129" t="s">
        <v>36</v>
      </c>
      <c r="D52" s="141">
        <v>3.2</v>
      </c>
      <c r="E52" s="141">
        <v>49.523809523809518</v>
      </c>
      <c r="F52" s="134">
        <f t="shared" ref="F52" si="14">E52*D52</f>
        <v>158.47619047619048</v>
      </c>
      <c r="G52" s="132"/>
      <c r="H52" s="132">
        <f t="shared" ref="H52" si="15">G52*D52</f>
        <v>0</v>
      </c>
      <c r="R52" s="119"/>
      <c r="T52" s="92"/>
    </row>
    <row r="53" spans="1:22" x14ac:dyDescent="0.3">
      <c r="A53" s="172" t="s">
        <v>174</v>
      </c>
      <c r="B53" s="142" t="s">
        <v>121</v>
      </c>
      <c r="C53" s="129" t="s">
        <v>36</v>
      </c>
      <c r="D53" s="141"/>
      <c r="E53" s="141">
        <v>83.80952380952381</v>
      </c>
      <c r="F53" s="134">
        <f t="shared" si="12"/>
        <v>0</v>
      </c>
      <c r="G53" s="132"/>
      <c r="H53" s="132">
        <f t="shared" si="13"/>
        <v>0</v>
      </c>
      <c r="R53" s="119"/>
      <c r="T53" s="92"/>
    </row>
    <row r="54" spans="1:22" x14ac:dyDescent="0.3">
      <c r="A54" s="173" t="s">
        <v>175</v>
      </c>
      <c r="B54" s="138" t="s">
        <v>47</v>
      </c>
      <c r="C54" s="139"/>
      <c r="D54" s="141"/>
      <c r="E54" s="141"/>
      <c r="F54" s="197">
        <f>SUM(F55:F60)</f>
        <v>407.61904761904759</v>
      </c>
      <c r="G54" s="198"/>
      <c r="H54" s="197">
        <f>SUM(H55:H60)</f>
        <v>0</v>
      </c>
      <c r="R54" s="119"/>
      <c r="T54" s="92"/>
    </row>
    <row r="55" spans="1:22" x14ac:dyDescent="0.3">
      <c r="A55" s="172" t="s">
        <v>176</v>
      </c>
      <c r="B55" s="142" t="s">
        <v>119</v>
      </c>
      <c r="C55" s="129" t="s">
        <v>36</v>
      </c>
      <c r="D55" s="141"/>
      <c r="E55" s="141">
        <v>24.76</v>
      </c>
      <c r="F55" s="134">
        <f t="shared" ref="F55" si="16">E55*D55</f>
        <v>0</v>
      </c>
      <c r="G55" s="132"/>
      <c r="H55" s="132">
        <f>G55*D55</f>
        <v>0</v>
      </c>
      <c r="R55" s="119"/>
      <c r="T55" s="92"/>
    </row>
    <row r="56" spans="1:22" x14ac:dyDescent="0.3">
      <c r="A56" s="172" t="s">
        <v>177</v>
      </c>
      <c r="B56" s="142" t="s">
        <v>44</v>
      </c>
      <c r="C56" s="129" t="s">
        <v>36</v>
      </c>
      <c r="D56" s="141"/>
      <c r="E56" s="141">
        <v>64.761904761904759</v>
      </c>
      <c r="F56" s="134">
        <f t="shared" ref="F56:F60" si="17">E56*D56</f>
        <v>0</v>
      </c>
      <c r="G56" s="132"/>
      <c r="H56" s="132">
        <f>G56*D56</f>
        <v>0</v>
      </c>
      <c r="R56" s="119"/>
      <c r="T56" s="92"/>
    </row>
    <row r="57" spans="1:22" x14ac:dyDescent="0.3">
      <c r="A57" s="172" t="s">
        <v>178</v>
      </c>
      <c r="B57" s="142" t="s">
        <v>48</v>
      </c>
      <c r="C57" s="129" t="s">
        <v>36</v>
      </c>
      <c r="D57" s="141">
        <v>4</v>
      </c>
      <c r="E57" s="141">
        <v>101.9047619047619</v>
      </c>
      <c r="F57" s="134">
        <f t="shared" si="17"/>
        <v>407.61904761904759</v>
      </c>
      <c r="G57" s="132"/>
      <c r="H57" s="132">
        <f t="shared" ref="H57:H60" si="18">G57*D57</f>
        <v>0</v>
      </c>
      <c r="R57" s="119"/>
      <c r="T57" s="92"/>
    </row>
    <row r="58" spans="1:22" x14ac:dyDescent="0.3">
      <c r="A58" s="172" t="s">
        <v>179</v>
      </c>
      <c r="B58" s="142" t="s">
        <v>109</v>
      </c>
      <c r="C58" s="129" t="s">
        <v>36</v>
      </c>
      <c r="D58" s="141"/>
      <c r="E58" s="141">
        <v>244.76190476190476</v>
      </c>
      <c r="F58" s="134">
        <f t="shared" si="17"/>
        <v>0</v>
      </c>
      <c r="G58" s="132"/>
      <c r="H58" s="132">
        <f>G58*D58</f>
        <v>0</v>
      </c>
      <c r="R58" s="119"/>
      <c r="T58" s="92"/>
    </row>
    <row r="59" spans="1:22" x14ac:dyDescent="0.3">
      <c r="A59" s="172" t="s">
        <v>180</v>
      </c>
      <c r="B59" s="142" t="s">
        <v>110</v>
      </c>
      <c r="C59" s="129" t="s">
        <v>36</v>
      </c>
      <c r="D59" s="141"/>
      <c r="E59" s="131">
        <v>196.19047619047618</v>
      </c>
      <c r="F59" s="134">
        <f t="shared" si="17"/>
        <v>0</v>
      </c>
      <c r="G59" s="132"/>
      <c r="H59" s="132">
        <f t="shared" si="18"/>
        <v>0</v>
      </c>
      <c r="R59" s="119"/>
      <c r="T59" s="92"/>
    </row>
    <row r="60" spans="1:22" s="144" customFormat="1" x14ac:dyDescent="0.3">
      <c r="A60" s="172" t="s">
        <v>181</v>
      </c>
      <c r="B60" s="143" t="s">
        <v>120</v>
      </c>
      <c r="C60" s="129" t="s">
        <v>36</v>
      </c>
      <c r="D60" s="141"/>
      <c r="E60" s="131">
        <v>34.29</v>
      </c>
      <c r="F60" s="134">
        <f t="shared" si="17"/>
        <v>0</v>
      </c>
      <c r="G60" s="132"/>
      <c r="H60" s="132">
        <f t="shared" si="18"/>
        <v>0</v>
      </c>
      <c r="I60" s="120"/>
      <c r="P60" s="145"/>
      <c r="R60" s="145"/>
      <c r="T60" s="92"/>
    </row>
    <row r="61" spans="1:22" s="87" customFormat="1" x14ac:dyDescent="0.3">
      <c r="A61" s="174" t="s">
        <v>182</v>
      </c>
      <c r="B61" s="155" t="s">
        <v>62</v>
      </c>
      <c r="C61" s="156"/>
      <c r="D61" s="157">
        <f>SUM(D62:D81)</f>
        <v>4</v>
      </c>
      <c r="E61" s="158"/>
      <c r="F61" s="159">
        <f>SUM(F62:F84)</f>
        <v>776.66937087607198</v>
      </c>
      <c r="G61" s="159"/>
      <c r="H61" s="159">
        <f>SUM(H62:H84)</f>
        <v>0</v>
      </c>
      <c r="I61" s="120"/>
      <c r="P61" s="119"/>
      <c r="R61" s="119"/>
    </row>
    <row r="62" spans="1:22" ht="20.25" customHeight="1" x14ac:dyDescent="0.3">
      <c r="A62" s="172" t="s">
        <v>183</v>
      </c>
      <c r="B62" s="137" t="s">
        <v>221</v>
      </c>
      <c r="C62" s="129" t="s">
        <v>35</v>
      </c>
      <c r="D62" s="131">
        <v>0</v>
      </c>
      <c r="E62" s="146">
        <v>120.58717224282753</v>
      </c>
      <c r="F62" s="134">
        <f t="shared" ref="F62:F83" si="19">E62*D62</f>
        <v>0</v>
      </c>
      <c r="G62" s="132"/>
      <c r="H62" s="132">
        <f>G62*D62</f>
        <v>0</v>
      </c>
      <c r="T62" s="92"/>
    </row>
    <row r="63" spans="1:22" ht="20.25" customHeight="1" x14ac:dyDescent="0.3">
      <c r="A63" s="172" t="s">
        <v>184</v>
      </c>
      <c r="B63" s="137" t="s">
        <v>222</v>
      </c>
      <c r="C63" s="129" t="s">
        <v>35</v>
      </c>
      <c r="D63" s="131">
        <v>4</v>
      </c>
      <c r="E63" s="146">
        <v>123.69115224282754</v>
      </c>
      <c r="F63" s="134">
        <f t="shared" ref="F63:F82" si="20">E63*D63</f>
        <v>494.76460897131017</v>
      </c>
      <c r="G63" s="132"/>
      <c r="H63" s="132">
        <f t="shared" ref="H63:H81" si="21">G63*D63</f>
        <v>0</v>
      </c>
      <c r="T63" s="92"/>
    </row>
    <row r="64" spans="1:22" ht="20.25" customHeight="1" x14ac:dyDescent="0.3">
      <c r="A64" s="172" t="s">
        <v>185</v>
      </c>
      <c r="B64" s="137" t="s">
        <v>223</v>
      </c>
      <c r="C64" s="129" t="s">
        <v>35</v>
      </c>
      <c r="D64" s="131">
        <v>0</v>
      </c>
      <c r="E64" s="146">
        <v>120.91370724282754</v>
      </c>
      <c r="F64" s="134">
        <f t="shared" si="20"/>
        <v>0</v>
      </c>
      <c r="G64" s="132"/>
      <c r="H64" s="132">
        <f t="shared" si="21"/>
        <v>0</v>
      </c>
      <c r="T64" s="92"/>
    </row>
    <row r="65" spans="1:20" ht="20.25" customHeight="1" x14ac:dyDescent="0.3">
      <c r="A65" s="172" t="s">
        <v>186</v>
      </c>
      <c r="B65" s="137" t="s">
        <v>224</v>
      </c>
      <c r="C65" s="129" t="s">
        <v>35</v>
      </c>
      <c r="D65" s="131">
        <v>0</v>
      </c>
      <c r="E65" s="146">
        <v>120.99538224282736</v>
      </c>
      <c r="F65" s="134">
        <f t="shared" si="20"/>
        <v>0</v>
      </c>
      <c r="G65" s="132"/>
      <c r="H65" s="132">
        <f t="shared" si="21"/>
        <v>0</v>
      </c>
      <c r="T65" s="92"/>
    </row>
    <row r="66" spans="1:20" ht="20.25" customHeight="1" x14ac:dyDescent="0.3">
      <c r="A66" s="172" t="s">
        <v>187</v>
      </c>
      <c r="B66" s="137" t="s">
        <v>225</v>
      </c>
      <c r="C66" s="129" t="s">
        <v>35</v>
      </c>
      <c r="D66" s="131">
        <v>0</v>
      </c>
      <c r="E66" s="146">
        <v>125.40517224282735</v>
      </c>
      <c r="F66" s="134">
        <f t="shared" si="20"/>
        <v>0</v>
      </c>
      <c r="G66" s="132"/>
      <c r="H66" s="132">
        <f t="shared" si="21"/>
        <v>0</v>
      </c>
      <c r="T66" s="92"/>
    </row>
    <row r="67" spans="1:20" ht="20.25" customHeight="1" x14ac:dyDescent="0.3">
      <c r="A67" s="172" t="s">
        <v>188</v>
      </c>
      <c r="B67" s="137" t="s">
        <v>226</v>
      </c>
      <c r="C67" s="129" t="s">
        <v>35</v>
      </c>
      <c r="D67" s="131">
        <v>0</v>
      </c>
      <c r="E67" s="146">
        <v>126.63013224282737</v>
      </c>
      <c r="F67" s="134">
        <f t="shared" si="20"/>
        <v>0</v>
      </c>
      <c r="G67" s="132"/>
      <c r="H67" s="132">
        <f t="shared" si="21"/>
        <v>0</v>
      </c>
      <c r="T67" s="92"/>
    </row>
    <row r="68" spans="1:20" ht="20.25" customHeight="1" x14ac:dyDescent="0.3">
      <c r="A68" s="172" t="s">
        <v>189</v>
      </c>
      <c r="B68" s="137" t="s">
        <v>227</v>
      </c>
      <c r="C68" s="129" t="s">
        <v>35</v>
      </c>
      <c r="D68" s="131">
        <v>0</v>
      </c>
      <c r="E68" s="146">
        <v>310.86146298005264</v>
      </c>
      <c r="F68" s="134">
        <f t="shared" si="20"/>
        <v>0</v>
      </c>
      <c r="G68" s="132"/>
      <c r="H68" s="132">
        <f t="shared" si="21"/>
        <v>0</v>
      </c>
      <c r="T68" s="92"/>
    </row>
    <row r="69" spans="1:20" ht="20.25" customHeight="1" x14ac:dyDescent="0.3">
      <c r="A69" s="172" t="s">
        <v>190</v>
      </c>
      <c r="B69" s="137" t="s">
        <v>228</v>
      </c>
      <c r="C69" s="129" t="s">
        <v>35</v>
      </c>
      <c r="D69" s="131">
        <v>0</v>
      </c>
      <c r="E69" s="146">
        <v>336.99333798005205</v>
      </c>
      <c r="F69" s="134">
        <f t="shared" si="20"/>
        <v>0</v>
      </c>
      <c r="G69" s="132"/>
      <c r="H69" s="132">
        <f t="shared" si="21"/>
        <v>0</v>
      </c>
      <c r="T69" s="92"/>
    </row>
    <row r="70" spans="1:20" ht="20.25" customHeight="1" x14ac:dyDescent="0.3">
      <c r="A70" s="172" t="s">
        <v>191</v>
      </c>
      <c r="B70" s="137" t="s">
        <v>229</v>
      </c>
      <c r="C70" s="129" t="s">
        <v>35</v>
      </c>
      <c r="D70" s="131">
        <v>0</v>
      </c>
      <c r="E70" s="146">
        <v>368.83090932453234</v>
      </c>
      <c r="F70" s="134">
        <f t="shared" si="20"/>
        <v>0</v>
      </c>
      <c r="G70" s="132"/>
      <c r="H70" s="132">
        <f t="shared" si="21"/>
        <v>0</v>
      </c>
      <c r="T70" s="92"/>
    </row>
    <row r="71" spans="1:20" ht="20.25" customHeight="1" x14ac:dyDescent="0.3">
      <c r="A71" s="172" t="s">
        <v>192</v>
      </c>
      <c r="B71" s="137" t="s">
        <v>230</v>
      </c>
      <c r="C71" s="129" t="s">
        <v>35</v>
      </c>
      <c r="D71" s="131">
        <v>0</v>
      </c>
      <c r="E71" s="146">
        <v>376.99703432453327</v>
      </c>
      <c r="F71" s="134">
        <f t="shared" si="20"/>
        <v>0</v>
      </c>
      <c r="G71" s="132"/>
      <c r="H71" s="132">
        <f t="shared" si="21"/>
        <v>0</v>
      </c>
      <c r="T71" s="92"/>
    </row>
    <row r="72" spans="1:20" ht="20.25" customHeight="1" x14ac:dyDescent="0.3">
      <c r="A72" s="172" t="s">
        <v>193</v>
      </c>
      <c r="B72" s="137" t="s">
        <v>231</v>
      </c>
      <c r="C72" s="129" t="s">
        <v>35</v>
      </c>
      <c r="D72" s="131">
        <v>0</v>
      </c>
      <c r="E72" s="146">
        <v>117.15938522610716</v>
      </c>
      <c r="F72" s="134">
        <f t="shared" si="20"/>
        <v>0</v>
      </c>
      <c r="G72" s="132"/>
      <c r="H72" s="132">
        <f t="shared" si="21"/>
        <v>0</v>
      </c>
      <c r="T72" s="92"/>
    </row>
    <row r="73" spans="1:20" ht="20.25" customHeight="1" x14ac:dyDescent="0.3">
      <c r="A73" s="172" t="s">
        <v>194</v>
      </c>
      <c r="B73" s="137" t="s">
        <v>232</v>
      </c>
      <c r="C73" s="129" t="s">
        <v>35</v>
      </c>
      <c r="D73" s="131">
        <v>0</v>
      </c>
      <c r="E73" s="146">
        <v>118.30267022610711</v>
      </c>
      <c r="F73" s="134">
        <f t="shared" si="20"/>
        <v>0</v>
      </c>
      <c r="G73" s="132"/>
      <c r="H73" s="132">
        <f t="shared" si="21"/>
        <v>0</v>
      </c>
      <c r="T73" s="92"/>
    </row>
    <row r="74" spans="1:20" ht="20.25" customHeight="1" x14ac:dyDescent="0.3">
      <c r="A74" s="172" t="s">
        <v>195</v>
      </c>
      <c r="B74" s="137" t="s">
        <v>233</v>
      </c>
      <c r="C74" s="129" t="s">
        <v>35</v>
      </c>
      <c r="D74" s="131">
        <v>0</v>
      </c>
      <c r="E74" s="146">
        <v>118.30267022610711</v>
      </c>
      <c r="F74" s="134">
        <f t="shared" si="20"/>
        <v>0</v>
      </c>
      <c r="G74" s="132"/>
      <c r="H74" s="132">
        <f t="shared" si="21"/>
        <v>0</v>
      </c>
      <c r="T74" s="92"/>
    </row>
    <row r="75" spans="1:20" ht="20.25" customHeight="1" x14ac:dyDescent="0.3">
      <c r="A75" s="172" t="s">
        <v>196</v>
      </c>
      <c r="B75" s="137" t="s">
        <v>234</v>
      </c>
      <c r="C75" s="129" t="s">
        <v>35</v>
      </c>
      <c r="D75" s="131">
        <v>0</v>
      </c>
      <c r="E75" s="146">
        <v>122.14073522610705</v>
      </c>
      <c r="F75" s="134">
        <f t="shared" si="20"/>
        <v>0</v>
      </c>
      <c r="G75" s="132"/>
      <c r="H75" s="132">
        <f t="shared" si="21"/>
        <v>0</v>
      </c>
      <c r="T75" s="92"/>
    </row>
    <row r="76" spans="1:20" ht="20.25" customHeight="1" x14ac:dyDescent="0.3">
      <c r="A76" s="172" t="s">
        <v>197</v>
      </c>
      <c r="B76" s="137" t="s">
        <v>235</v>
      </c>
      <c r="C76" s="129" t="s">
        <v>35</v>
      </c>
      <c r="D76" s="131">
        <v>0</v>
      </c>
      <c r="E76" s="146">
        <v>243.48028655272759</v>
      </c>
      <c r="F76" s="134">
        <f t="shared" si="20"/>
        <v>0</v>
      </c>
      <c r="G76" s="132"/>
      <c r="H76" s="132">
        <f t="shared" si="21"/>
        <v>0</v>
      </c>
      <c r="T76" s="92"/>
    </row>
    <row r="77" spans="1:20" ht="20.25" customHeight="1" x14ac:dyDescent="0.3">
      <c r="A77" s="172" t="s">
        <v>198</v>
      </c>
      <c r="B77" s="137" t="s">
        <v>236</v>
      </c>
      <c r="C77" s="129" t="s">
        <v>35</v>
      </c>
      <c r="D77" s="131">
        <v>0</v>
      </c>
      <c r="E77" s="146">
        <v>259.1594115527277</v>
      </c>
      <c r="F77" s="134">
        <f t="shared" si="20"/>
        <v>0</v>
      </c>
      <c r="G77" s="132"/>
      <c r="H77" s="132">
        <f t="shared" si="21"/>
        <v>0</v>
      </c>
      <c r="T77" s="92"/>
    </row>
    <row r="78" spans="1:20" ht="20.25" customHeight="1" x14ac:dyDescent="0.3">
      <c r="A78" s="172" t="s">
        <v>199</v>
      </c>
      <c r="B78" s="137" t="s">
        <v>237</v>
      </c>
      <c r="C78" s="129" t="s">
        <v>35</v>
      </c>
      <c r="D78" s="131">
        <v>0</v>
      </c>
      <c r="E78" s="146">
        <v>124.1810372428275</v>
      </c>
      <c r="F78" s="134">
        <f t="shared" si="20"/>
        <v>0</v>
      </c>
      <c r="G78" s="132"/>
      <c r="H78" s="132">
        <f t="shared" si="21"/>
        <v>0</v>
      </c>
      <c r="T78" s="92"/>
    </row>
    <row r="79" spans="1:20" ht="20.25" customHeight="1" x14ac:dyDescent="0.3">
      <c r="A79" s="172" t="s">
        <v>200</v>
      </c>
      <c r="B79" s="137" t="s">
        <v>238</v>
      </c>
      <c r="C79" s="129" t="s">
        <v>35</v>
      </c>
      <c r="D79" s="131">
        <v>0</v>
      </c>
      <c r="E79" s="146">
        <v>138.63520224282769</v>
      </c>
      <c r="F79" s="134">
        <f t="shared" si="20"/>
        <v>0</v>
      </c>
      <c r="G79" s="132"/>
      <c r="H79" s="132">
        <f t="shared" si="21"/>
        <v>0</v>
      </c>
      <c r="T79" s="92"/>
    </row>
    <row r="80" spans="1:20" ht="20.25" customHeight="1" x14ac:dyDescent="0.3">
      <c r="A80" s="172" t="s">
        <v>201</v>
      </c>
      <c r="B80" s="137" t="s">
        <v>239</v>
      </c>
      <c r="C80" s="129" t="s">
        <v>35</v>
      </c>
      <c r="D80" s="131">
        <v>0</v>
      </c>
      <c r="E80" s="146">
        <v>274.3081899139284</v>
      </c>
      <c r="F80" s="134">
        <f t="shared" si="20"/>
        <v>0</v>
      </c>
      <c r="G80" s="132"/>
      <c r="H80" s="132">
        <f t="shared" si="21"/>
        <v>0</v>
      </c>
      <c r="T80" s="92"/>
    </row>
    <row r="81" spans="1:20" ht="20.25" customHeight="1" x14ac:dyDescent="0.3">
      <c r="A81" s="172" t="s">
        <v>202</v>
      </c>
      <c r="B81" s="137" t="s">
        <v>240</v>
      </c>
      <c r="C81" s="129" t="s">
        <v>35</v>
      </c>
      <c r="D81" s="131">
        <v>0</v>
      </c>
      <c r="E81" s="146">
        <v>288.68067991392718</v>
      </c>
      <c r="F81" s="134">
        <f t="shared" si="20"/>
        <v>0</v>
      </c>
      <c r="G81" s="132"/>
      <c r="H81" s="132">
        <f t="shared" si="21"/>
        <v>0</v>
      </c>
      <c r="T81" s="92"/>
    </row>
    <row r="82" spans="1:20" x14ac:dyDescent="0.3">
      <c r="A82" s="172" t="s">
        <v>203</v>
      </c>
      <c r="B82" s="147" t="s">
        <v>83</v>
      </c>
      <c r="C82" s="129" t="s">
        <v>59</v>
      </c>
      <c r="D82" s="131">
        <v>0</v>
      </c>
      <c r="E82" s="188">
        <v>17.435000000000002</v>
      </c>
      <c r="F82" s="134">
        <f t="shared" si="20"/>
        <v>0</v>
      </c>
      <c r="G82" s="132"/>
      <c r="H82" s="132">
        <f>G82*D82</f>
        <v>0</v>
      </c>
    </row>
    <row r="83" spans="1:20" x14ac:dyDescent="0.3">
      <c r="A83" s="172" t="s">
        <v>204</v>
      </c>
      <c r="B83" s="147" t="s">
        <v>211</v>
      </c>
      <c r="C83" s="129" t="s">
        <v>35</v>
      </c>
      <c r="D83" s="131">
        <v>8</v>
      </c>
      <c r="E83" s="188">
        <v>35.238095238095234</v>
      </c>
      <c r="F83" s="134">
        <f t="shared" si="19"/>
        <v>281.90476190476187</v>
      </c>
      <c r="G83" s="132"/>
      <c r="H83" s="132">
        <f>G83*D83</f>
        <v>0</v>
      </c>
    </row>
    <row r="84" spans="1:20" x14ac:dyDescent="0.3">
      <c r="A84" s="172" t="s">
        <v>205</v>
      </c>
      <c r="B84" s="148" t="s">
        <v>241</v>
      </c>
      <c r="C84" s="149" t="s">
        <v>35</v>
      </c>
      <c r="D84" s="131">
        <v>0</v>
      </c>
      <c r="E84" s="188">
        <v>0</v>
      </c>
      <c r="F84" s="134">
        <f>E84*D84</f>
        <v>0</v>
      </c>
      <c r="G84" s="136"/>
      <c r="H84" s="132">
        <f>G84*D84</f>
        <v>0</v>
      </c>
    </row>
    <row r="85" spans="1:20" x14ac:dyDescent="0.3">
      <c r="A85" s="175"/>
      <c r="B85" s="150"/>
      <c r="C85" s="151"/>
      <c r="D85" s="152"/>
      <c r="E85" s="153"/>
      <c r="F85" s="113"/>
      <c r="G85" s="113"/>
      <c r="H85" s="113"/>
    </row>
    <row r="86" spans="1:20" s="185" customFormat="1" x14ac:dyDescent="0.3">
      <c r="A86" s="178"/>
      <c r="B86" s="179" t="s">
        <v>212</v>
      </c>
      <c r="C86" s="180"/>
      <c r="D86" s="181"/>
      <c r="E86" s="182"/>
      <c r="F86" s="183">
        <f>F10+F18</f>
        <v>10465.342799447502</v>
      </c>
      <c r="G86" s="183"/>
      <c r="H86" s="183">
        <f>H10+H18</f>
        <v>-1601.8095238095236</v>
      </c>
      <c r="I86" s="184"/>
      <c r="P86" s="186"/>
      <c r="R86" s="187"/>
    </row>
    <row r="87" spans="1:20" ht="15" thickBot="1" x14ac:dyDescent="0.35">
      <c r="A87" s="175"/>
      <c r="B87" s="154"/>
      <c r="C87" s="103"/>
      <c r="D87" s="103"/>
      <c r="E87" s="113"/>
      <c r="F87" s="112"/>
      <c r="G87" s="113"/>
      <c r="H87" s="112"/>
    </row>
    <row r="88" spans="1:20" ht="44.25" customHeight="1" thickBot="1" x14ac:dyDescent="0.35">
      <c r="A88" s="176" t="s">
        <v>206</v>
      </c>
      <c r="B88" s="87" t="s">
        <v>64</v>
      </c>
      <c r="C88" s="235" t="s">
        <v>65</v>
      </c>
      <c r="D88" s="236"/>
      <c r="E88" s="236"/>
      <c r="F88" s="236"/>
      <c r="G88" s="236"/>
      <c r="H88" s="237"/>
    </row>
    <row r="89" spans="1:20" ht="43.2" x14ac:dyDescent="0.3">
      <c r="A89" s="176"/>
      <c r="B89" s="102" t="s">
        <v>93</v>
      </c>
      <c r="C89" s="103"/>
      <c r="D89" s="103"/>
      <c r="E89" s="113"/>
      <c r="F89" s="112"/>
      <c r="G89" s="113"/>
      <c r="H89" s="112"/>
    </row>
    <row r="90" spans="1:20" ht="15" thickBot="1" x14ac:dyDescent="0.35">
      <c r="A90" s="176" t="s">
        <v>207</v>
      </c>
      <c r="B90" s="87" t="s">
        <v>250</v>
      </c>
      <c r="C90" s="103"/>
      <c r="D90" s="103"/>
      <c r="E90" s="113"/>
      <c r="F90" s="112"/>
      <c r="G90" s="113"/>
      <c r="H90" s="112"/>
    </row>
    <row r="91" spans="1:20" ht="87" thickBot="1" x14ac:dyDescent="0.35">
      <c r="A91" s="175"/>
      <c r="B91" s="104" t="s">
        <v>100</v>
      </c>
      <c r="C91" s="238" t="s">
        <v>66</v>
      </c>
      <c r="D91" s="239"/>
      <c r="E91" s="239"/>
      <c r="F91" s="239"/>
      <c r="G91" s="239"/>
      <c r="H91" s="240"/>
    </row>
    <row r="92" spans="1:20" x14ac:dyDescent="0.3">
      <c r="A92" s="175"/>
      <c r="B92" s="154"/>
      <c r="C92" s="103"/>
      <c r="D92" s="103"/>
      <c r="E92" s="113"/>
      <c r="F92" s="112"/>
      <c r="G92" s="113"/>
      <c r="H92" s="112"/>
    </row>
    <row r="93" spans="1:20" x14ac:dyDescent="0.3">
      <c r="A93" s="177" t="s">
        <v>50</v>
      </c>
      <c r="B93" s="107" t="s">
        <v>111</v>
      </c>
      <c r="C93" s="108"/>
      <c r="D93" s="108"/>
      <c r="E93" s="115"/>
      <c r="F93" s="115"/>
      <c r="G93" s="115"/>
      <c r="H93" s="115"/>
      <c r="I93" s="88"/>
      <c r="P93" s="86"/>
      <c r="R93" s="86"/>
    </row>
    <row r="94" spans="1:20" x14ac:dyDescent="0.3">
      <c r="A94" s="177" t="s">
        <v>51</v>
      </c>
      <c r="B94" s="107" t="s">
        <v>102</v>
      </c>
      <c r="C94" s="108"/>
      <c r="D94" s="108"/>
      <c r="E94" s="115"/>
      <c r="F94" s="115"/>
      <c r="G94" s="115"/>
      <c r="H94" s="115"/>
      <c r="I94" s="88"/>
      <c r="P94" s="86"/>
      <c r="R94" s="86"/>
    </row>
    <row r="95" spans="1:20" ht="34.5" customHeight="1" x14ac:dyDescent="0.3">
      <c r="A95" s="177" t="s">
        <v>113</v>
      </c>
      <c r="B95" s="234" t="s">
        <v>79</v>
      </c>
      <c r="C95" s="234"/>
      <c r="D95" s="234"/>
      <c r="E95" s="234"/>
      <c r="F95" s="234"/>
      <c r="G95" s="234"/>
      <c r="H95" s="234"/>
      <c r="I95" s="88"/>
      <c r="P95" s="86"/>
      <c r="R95" s="86"/>
    </row>
    <row r="97" spans="1:3" x14ac:dyDescent="0.3">
      <c r="A97" s="167" t="s">
        <v>67</v>
      </c>
    </row>
    <row r="99" spans="1:3" x14ac:dyDescent="0.3">
      <c r="A99" s="166" t="s">
        <v>68</v>
      </c>
    </row>
    <row r="101" spans="1:3" x14ac:dyDescent="0.3">
      <c r="A101" s="166" t="s">
        <v>69</v>
      </c>
    </row>
    <row r="104" spans="1:3" x14ac:dyDescent="0.3">
      <c r="A104" s="167" t="s">
        <v>70</v>
      </c>
      <c r="C104" s="87" t="s">
        <v>70</v>
      </c>
    </row>
    <row r="106" spans="1:3" x14ac:dyDescent="0.3">
      <c r="A106" s="166" t="s">
        <v>68</v>
      </c>
      <c r="C106" s="86" t="s">
        <v>68</v>
      </c>
    </row>
    <row r="109" spans="1:3" x14ac:dyDescent="0.3">
      <c r="A109" s="166" t="s">
        <v>69</v>
      </c>
      <c r="C109" s="86" t="s">
        <v>69</v>
      </c>
    </row>
  </sheetData>
  <mergeCells count="3">
    <mergeCell ref="B95:H95"/>
    <mergeCell ref="C88:H88"/>
    <mergeCell ref="C91:H91"/>
  </mergeCells>
  <phoneticPr fontId="11" type="noConversion"/>
  <pageMargins left="0.70866141732283505" right="0.70866141732283505" top="0.49803149600000002" bottom="0.49803149600000002" header="0.31496062992126" footer="0.31496062992126"/>
  <pageSetup paperSize="9" scale="39" orientation="portrait" r:id="rId1"/>
  <rowBreaks count="1" manualBreakCount="1">
    <brk id="6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2022-06-17T10:48:10Z</cp:lastPrinted>
  <dcterms:created xsi:type="dcterms:W3CDTF">2015-06-05T18:17:20Z</dcterms:created>
  <dcterms:modified xsi:type="dcterms:W3CDTF">2022-08-15T10:58:36Z</dcterms:modified>
</cp:coreProperties>
</file>